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80" yWindow="45" windowWidth="10815" windowHeight="12375" activeTab="0"/>
  </bookViews>
  <sheets>
    <sheet name="Summary_Notes" sheetId="1" r:id="rId1"/>
    <sheet name="Summary_Tables" sheetId="2" r:id="rId2"/>
    <sheet name="Stage_QPlots" sheetId="3" r:id="rId3"/>
    <sheet name="WSL_Plots" sheetId="4" r:id="rId4"/>
    <sheet name="T1" sheetId="5" r:id="rId5"/>
    <sheet name="T2" sheetId="6" r:id="rId6"/>
    <sheet name="T3" sheetId="7" r:id="rId7"/>
    <sheet name="Amph" sheetId="8" r:id="rId8"/>
  </sheets>
  <definedNames/>
  <calcPr fullCalcOnLoad="1"/>
</workbook>
</file>

<file path=xl/sharedStrings.xml><?xml version="1.0" encoding="utf-8"?>
<sst xmlns="http://schemas.openxmlformats.org/spreadsheetml/2006/main" count="291" uniqueCount="92">
  <si>
    <t>Calibration Report</t>
  </si>
  <si>
    <t>Transect #</t>
  </si>
  <si>
    <t>Habitat Type</t>
  </si>
  <si>
    <t>A=</t>
  </si>
  <si>
    <t>SZF=</t>
  </si>
  <si>
    <t>Mean % Error</t>
  </si>
  <si>
    <t>STATION</t>
  </si>
  <si>
    <t>ELEV</t>
  </si>
  <si>
    <t>FLOW</t>
  </si>
  <si>
    <t>Cal Stage</t>
  </si>
  <si>
    <t>Log/Log R</t>
  </si>
  <si>
    <t>T1</t>
  </si>
  <si>
    <t>T2</t>
  </si>
  <si>
    <t>T3</t>
  </si>
  <si>
    <t>Flow/Transect #</t>
  </si>
  <si>
    <t>Table XX</t>
  </si>
  <si>
    <t>WSEL PLOT</t>
  </si>
  <si>
    <t>Data Entry QA/QC Notes</t>
  </si>
  <si>
    <t>WSEL Calibration Notes</t>
  </si>
  <si>
    <t>Velocity Calibration Notes</t>
  </si>
  <si>
    <t>Habitat Simulation Notes</t>
  </si>
  <si>
    <t>Model Calculated Discharge</t>
  </si>
  <si>
    <t>Measured Discharge</t>
  </si>
  <si>
    <t>Graph Titles (Leave this here, reference for graphs)</t>
  </si>
  <si>
    <t>B (or beta)=</t>
  </si>
  <si>
    <t>MANSQ</t>
  </si>
  <si>
    <t>NA</t>
  </si>
  <si>
    <t>SZF</t>
  </si>
  <si>
    <t>Average Params.</t>
  </si>
  <si>
    <t>Flow</t>
  </si>
  <si>
    <t>Wet Cnt</t>
  </si>
  <si>
    <t>Wetted Perim.</t>
  </si>
  <si>
    <t>Wetted Area</t>
  </si>
  <si>
    <t xml:space="preserve">Wetted Width </t>
  </si>
  <si>
    <t>Hyd. Rad.</t>
  </si>
  <si>
    <t>Avg. Depth</t>
  </si>
  <si>
    <t>Depth 1</t>
  </si>
  <si>
    <t>Depth 2</t>
  </si>
  <si>
    <t>Depth 3</t>
  </si>
  <si>
    <t>Depth 4</t>
  </si>
  <si>
    <t>Depth 5</t>
  </si>
  <si>
    <t>Depth 6</t>
  </si>
  <si>
    <t>Depth 7</t>
  </si>
  <si>
    <t>Depth 8</t>
  </si>
  <si>
    <t>Depth 9</t>
  </si>
  <si>
    <t>Depth 10</t>
  </si>
  <si>
    <t>Depth 11</t>
  </si>
  <si>
    <t>Depth 12</t>
  </si>
  <si>
    <t>Depth 13</t>
  </si>
  <si>
    <t>Depth 14</t>
  </si>
  <si>
    <t>Depth 15</t>
  </si>
  <si>
    <t>Depth 16</t>
  </si>
  <si>
    <t>Depth 17</t>
  </si>
  <si>
    <t>Depth 18</t>
  </si>
  <si>
    <t>Depth 19</t>
  </si>
  <si>
    <t>Depth 20</t>
  </si>
  <si>
    <t>Depth 21</t>
  </si>
  <si>
    <t>Depth 22</t>
  </si>
  <si>
    <t>Depth 23</t>
  </si>
  <si>
    <t>Depth 24</t>
  </si>
  <si>
    <t>Depth 25</t>
  </si>
  <si>
    <t>Depth 26</t>
  </si>
  <si>
    <t>Depth 27</t>
  </si>
  <si>
    <t>Depth 28</t>
  </si>
  <si>
    <t>Depth 29</t>
  </si>
  <si>
    <t>Depth 30</t>
  </si>
  <si>
    <t>Discharge Used in Model</t>
  </si>
  <si>
    <t>Water Surface Elevation Used In Model</t>
  </si>
  <si>
    <t>Plotting Stage (WSEL-SZF)</t>
  </si>
  <si>
    <t>Water Surface Calibration Parameters 
(Stage = AQ^B+SZF) or (MANSQ Beta) or (WSP N)</t>
  </si>
  <si>
    <t>Daily Flow 
Q (cfs)</t>
  </si>
  <si>
    <t>Model Method</t>
  </si>
  <si>
    <t>Low Q</t>
  </si>
  <si>
    <t>Modeled Water Surface Elevation for North Fork Middle Fork River Mile 2.3</t>
  </si>
  <si>
    <t>Modeled Plotting Stage for North Fork Middle Fork River Mile 2.3</t>
  </si>
  <si>
    <t>Mid Q</t>
  </si>
  <si>
    <t>High Q1</t>
  </si>
  <si>
    <t>High Q2</t>
  </si>
  <si>
    <t>LOG-LOG</t>
  </si>
  <si>
    <t>Cal-MANSQ</t>
  </si>
  <si>
    <t>Q from Western Hydrologic Systems rating table from 9/30/2007
 #MF-1 North Fork of the Middle Fork 2008</t>
  </si>
  <si>
    <t>T2: Low Right Bank in MANSQ model. Extended low flow topo survey to 10ft beyond RBPIN based on field obsevation notes.</t>
  </si>
  <si>
    <t>Cal-Log</t>
  </si>
  <si>
    <t>0.3816</t>
  </si>
  <si>
    <t>OVER ONE BANK</t>
  </si>
  <si>
    <t>4 AMPH</t>
  </si>
  <si>
    <t>T4 AMPH</t>
  </si>
  <si>
    <t>HF</t>
  </si>
  <si>
    <t>MF</t>
  </si>
  <si>
    <t>LF</t>
  </si>
  <si>
    <t>WSEL Calibration Method</t>
  </si>
  <si>
    <t>avg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</si>
</sst>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.75"/>
      <name val="Arial"/>
      <family val="2"/>
    </font>
    <font>
      <b/>
      <sz val="9.7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 textRotation="90"/>
    </xf>
    <xf numFmtId="2" fontId="0" fillId="0" borderId="0" xfId="0" applyNumberFormat="1" applyFill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center" vertical="center" textRotation="90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7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" borderId="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13" xfId="0" applyFont="1" applyFill="1" applyBorder="1" applyAlignment="1">
      <alignment/>
    </xf>
    <xf numFmtId="2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0" fillId="0" borderId="8" xfId="0" applyNumberForma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9" fillId="0" borderId="0" xfId="0" applyFont="1" applyBorder="1" applyAlignment="1">
      <alignment/>
    </xf>
    <xf numFmtId="2" fontId="11" fillId="0" borderId="8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0" fontId="0" fillId="0" borderId="7" xfId="0" applyFill="1" applyBorder="1" applyAlignment="1">
      <alignment horizontal="right"/>
    </xf>
    <xf numFmtId="1" fontId="0" fillId="0" borderId="7" xfId="0" applyNumberForma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" fontId="0" fillId="0" borderId="7" xfId="0" applyNumberFormat="1" applyFill="1" applyBorder="1" applyAlignment="1">
      <alignment horizontal="right"/>
    </xf>
    <xf numFmtId="2" fontId="0" fillId="0" borderId="8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vertical="center" textRotation="90"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 vertical="center" textRotation="90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6" xfId="0" applyFont="1" applyFill="1" applyBorder="1" applyAlignment="1">
      <alignment/>
    </xf>
    <xf numFmtId="2" fontId="0" fillId="0" borderId="6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textRotation="90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2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Stage_QPlots!$Y$36</c:f>
              <c:strCache>
                <c:ptCount val="1"/>
                <c:pt idx="0">
                  <c:v>Low WSEL 15.2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Summary_Tables!$B$16</c:f>
              <c:numCache>
                <c:ptCount val="1"/>
                <c:pt idx="0">
                  <c:v>15.2</c:v>
                </c:pt>
              </c:numCache>
            </c:numRef>
          </c:xVal>
          <c:yVal>
            <c:numRef>
              <c:f>Summary_Tables!$B$21</c:f>
              <c:numCache>
                <c:ptCount val="1"/>
                <c:pt idx="0">
                  <c:v>91.62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Stage_QPlots!$Y$37</c:f>
              <c:strCache>
                <c:ptCount val="1"/>
                <c:pt idx="0">
                  <c:v>Mid WSEL 93.9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Summary_Tables!$B$17</c:f>
              <c:numCache>
                <c:ptCount val="1"/>
                <c:pt idx="0">
                  <c:v>93.9</c:v>
                </c:pt>
              </c:numCache>
            </c:numRef>
          </c:xVal>
          <c:yVal>
            <c:numRef>
              <c:f>Summary_Tables!$B$22</c:f>
              <c:numCache>
                <c:ptCount val="1"/>
                <c:pt idx="0">
                  <c:v>92.525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Stage_QPlots!$Y$38</c:f>
              <c:strCache>
                <c:ptCount val="1"/>
                <c:pt idx="0">
                  <c:v>High 2 WSEL 214.3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Summary_Tables!$B$18</c:f>
              <c:numCache>
                <c:ptCount val="1"/>
                <c:pt idx="0">
                  <c:v>214.3</c:v>
                </c:pt>
              </c:numCache>
            </c:numRef>
          </c:xVal>
          <c:yVal>
            <c:numRef>
              <c:f>Summary_Tables!$B$23</c:f>
              <c:numCache>
                <c:ptCount val="1"/>
                <c:pt idx="0">
                  <c:v>92.98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Stage_QPlots!$Y$39</c:f>
              <c:strCache>
                <c:ptCount val="1"/>
                <c:pt idx="0">
                  <c:v>High 1 WSEL 259.5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Summary_Tables!$B$19</c:f>
              <c:numCache>
                <c:ptCount val="1"/>
                <c:pt idx="0">
                  <c:v>259.5</c:v>
                </c:pt>
              </c:numCache>
            </c:numRef>
          </c:xVal>
          <c:yVal>
            <c:numRef>
              <c:f>Summary_Tables!$B$24</c:f>
              <c:numCache>
                <c:ptCount val="1"/>
                <c:pt idx="0">
                  <c:v>93.25</c:v>
                </c:pt>
              </c:numCache>
            </c:numRef>
          </c:yVal>
          <c:smooth val="0"/>
        </c:ser>
        <c:ser>
          <c:idx val="1"/>
          <c:order val="4"/>
          <c:tx>
            <c:v>Modeled WSEL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/>
            </c:numRef>
          </c:xVal>
          <c:yVal>
            <c:numRef>
              <c:f>Stage_QPlots!$O$3:$O$32</c:f>
              <c:numCache/>
            </c:numRef>
          </c:yVal>
          <c:smooth val="0"/>
        </c:ser>
        <c:axId val="7486715"/>
        <c:axId val="271572"/>
      </c:scatterChart>
      <c:valAx>
        <c:axId val="748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1572"/>
        <c:crosses val="autoZero"/>
        <c:crossBetween val="midCat"/>
        <c:dispUnits/>
      </c:valAx>
      <c:valAx>
        <c:axId val="271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4867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Stage_QPlots!$Y$36</c:f>
              <c:strCache>
                <c:ptCount val="1"/>
                <c:pt idx="0">
                  <c:v>Low WSEL 15.2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Summary_Tables!$C$16</c:f>
              <c:numCache>
                <c:ptCount val="1"/>
                <c:pt idx="0">
                  <c:v>15.2</c:v>
                </c:pt>
              </c:numCache>
            </c:numRef>
          </c:xVal>
          <c:yVal>
            <c:numRef>
              <c:f>Summary_Tables!$C$21</c:f>
              <c:numCache>
                <c:ptCount val="1"/>
                <c:pt idx="0">
                  <c:v>91.77666666666666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Stage_QPlots!$Y$37</c:f>
              <c:strCache>
                <c:ptCount val="1"/>
                <c:pt idx="0">
                  <c:v>Mid WSEL 93.9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Summary_Tables!$C$17</c:f>
              <c:numCache>
                <c:ptCount val="1"/>
                <c:pt idx="0">
                  <c:v>93.9</c:v>
                </c:pt>
              </c:numCache>
            </c:numRef>
          </c:xVal>
          <c:yVal>
            <c:numRef>
              <c:f>Summary_Tables!$C$22</c:f>
              <c:numCache>
                <c:ptCount val="1"/>
                <c:pt idx="0">
                  <c:v>92.87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Stage_QPlots!$Y$38</c:f>
              <c:strCache>
                <c:ptCount val="1"/>
                <c:pt idx="0">
                  <c:v>High 2 WSEL 214.3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Summary_Tables!$C$18</c:f>
              <c:numCache>
                <c:ptCount val="1"/>
                <c:pt idx="0">
                  <c:v>214.3</c:v>
                </c:pt>
              </c:numCache>
            </c:numRef>
          </c:xVal>
          <c:yVal>
            <c:numRef>
              <c:f>Summary_Tables!$C$23</c:f>
              <c:numCache>
                <c:ptCount val="1"/>
                <c:pt idx="0">
                  <c:v>93.415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Stage_QPlots!$Y$39</c:f>
              <c:strCache>
                <c:ptCount val="1"/>
                <c:pt idx="0">
                  <c:v>High 1 WSEL 259.5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Summary_Tables!$C$19</c:f>
              <c:numCache>
                <c:ptCount val="1"/>
                <c:pt idx="0">
                  <c:v>259.5</c:v>
                </c:pt>
              </c:numCache>
            </c:numRef>
          </c:xVal>
          <c:yVal>
            <c:numRef>
              <c:f>Summary_Tables!$C$24</c:f>
              <c:numCache>
                <c:ptCount val="1"/>
                <c:pt idx="0">
                  <c:v>93.53</c:v>
                </c:pt>
              </c:numCache>
            </c:numRef>
          </c:yVal>
          <c:smooth val="0"/>
        </c:ser>
        <c:ser>
          <c:idx val="1"/>
          <c:order val="4"/>
          <c:tx>
            <c:v>Modeled WSEL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/>
            </c:numRef>
          </c:xVal>
          <c:yVal>
            <c:numRef>
              <c:f>Stage_QPlots!$P$3:$P$32</c:f>
              <c:numCache/>
            </c:numRef>
          </c:yVal>
          <c:smooth val="0"/>
        </c:ser>
        <c:axId val="2444149"/>
        <c:axId val="21997342"/>
      </c:scatterChart>
      <c:valAx>
        <c:axId val="2444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997342"/>
        <c:crosses val="autoZero"/>
        <c:crossBetween val="midCat"/>
        <c:dispUnits/>
      </c:valAx>
      <c:valAx>
        <c:axId val="21997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441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Stage_QPlots!$Y$36</c:f>
              <c:strCache>
                <c:ptCount val="1"/>
                <c:pt idx="0">
                  <c:v>Low WSEL 15.2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Summary_Tables!$D$16</c:f>
              <c:numCache>
                <c:ptCount val="1"/>
                <c:pt idx="0">
                  <c:v>15.2</c:v>
                </c:pt>
              </c:numCache>
            </c:numRef>
          </c:xVal>
          <c:yVal>
            <c:numRef>
              <c:f>Summary_Tables!$D$21</c:f>
              <c:numCache>
                <c:ptCount val="1"/>
                <c:pt idx="0">
                  <c:v>92.795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Stage_QPlots!$Y$37</c:f>
              <c:strCache>
                <c:ptCount val="1"/>
                <c:pt idx="0">
                  <c:v>Mid WSEL 93.9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Summary_Tables!$D$17</c:f>
              <c:numCache>
                <c:ptCount val="1"/>
                <c:pt idx="0">
                  <c:v>93.9</c:v>
                </c:pt>
              </c:numCache>
            </c:numRef>
          </c:xVal>
          <c:yVal>
            <c:numRef>
              <c:f>Summary_Tables!$D$22</c:f>
              <c:numCache>
                <c:ptCount val="1"/>
                <c:pt idx="0">
                  <c:v>93.99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Stage_QPlots!$Y$38</c:f>
              <c:strCache>
                <c:ptCount val="1"/>
                <c:pt idx="0">
                  <c:v>High 2 WSEL 214.3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Summary_Tables!$D$18</c:f>
              <c:numCache>
                <c:ptCount val="1"/>
                <c:pt idx="0">
                  <c:v>214.3</c:v>
                </c:pt>
              </c:numCache>
            </c:numRef>
          </c:xVal>
          <c:yVal>
            <c:numRef>
              <c:f>Summary_Tables!$D$23</c:f>
              <c:numCache>
                <c:ptCount val="1"/>
                <c:pt idx="0">
                  <c:v>94.665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Stage_QPlots!$Y$39</c:f>
              <c:strCache>
                <c:ptCount val="1"/>
                <c:pt idx="0">
                  <c:v>High 1 WSEL 259.5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Summary_Tables!$D$19</c:f>
              <c:numCache>
                <c:ptCount val="1"/>
                <c:pt idx="0">
                  <c:v>259.5</c:v>
                </c:pt>
              </c:numCache>
            </c:numRef>
          </c:xVal>
          <c:yVal>
            <c:numRef>
              <c:f>Summary_Tables!$D$24</c:f>
              <c:numCache>
                <c:ptCount val="1"/>
                <c:pt idx="0">
                  <c:v>94.97</c:v>
                </c:pt>
              </c:numCache>
            </c:numRef>
          </c:yVal>
          <c:smooth val="0"/>
        </c:ser>
        <c:ser>
          <c:idx val="1"/>
          <c:order val="4"/>
          <c:tx>
            <c:v>Modeled WSEL 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Stage_QPlots!$Q$3:$Q$32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axId val="63758351"/>
        <c:axId val="36954248"/>
      </c:scatterChart>
      <c:valAx>
        <c:axId val="63758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954248"/>
        <c:crosses val="autoZero"/>
        <c:crossBetween val="midCat"/>
        <c:dispUnits/>
      </c:valAx>
      <c:valAx>
        <c:axId val="36954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7583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Transects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Stage_QPlots!$U$3:$U$32</c:f>
              <c:numCache/>
            </c:numRef>
          </c:xVal>
          <c:yVal>
            <c:numRef>
              <c:f>Stage_QPlots!$V$3:$V$32</c:f>
              <c:numCache/>
            </c:numRef>
          </c:yVal>
          <c:smooth val="0"/>
        </c:ser>
        <c:ser>
          <c:idx val="2"/>
          <c:order val="1"/>
          <c:tx>
            <c:v>T2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Stage_QPlots!$U$3:$U$32</c:f>
              <c:numCache/>
            </c:numRef>
          </c:xVal>
          <c:yVal>
            <c:numRef>
              <c:f>Stage_QPlots!$W$3:$W$32</c:f>
              <c:numCache/>
            </c:numRef>
          </c:yVal>
          <c:smooth val="0"/>
        </c:ser>
        <c:ser>
          <c:idx val="3"/>
          <c:order val="2"/>
          <c:tx>
            <c:v>T3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Stage_QPlots!$U$3:$U$32</c:f>
              <c:numCache/>
            </c:numRef>
          </c:xVal>
          <c:yVal>
            <c:numRef>
              <c:f>Stage_QPlots!$X$3:$X$32</c:f>
              <c:numCache/>
            </c:numRef>
          </c:yVal>
          <c:smooth val="0"/>
        </c:ser>
        <c:ser>
          <c:idx val="1"/>
          <c:order val="3"/>
          <c:tx>
            <c:v>T4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/>
            </c:numRef>
          </c:xVal>
          <c:yVal>
            <c:numRef>
              <c:f>Stage_QPlots!$Y$3:$Y$32</c:f>
              <c:numCache/>
            </c:numRef>
          </c:yVal>
          <c:smooth val="0"/>
        </c:ser>
        <c:axId val="64152777"/>
        <c:axId val="40504082"/>
      </c:scatterChart>
      <c:valAx>
        <c:axId val="64152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504082"/>
        <c:crosses val="autoZero"/>
        <c:crossBetween val="midCat"/>
        <c:dispUnits/>
      </c:valAx>
      <c:valAx>
        <c:axId val="40504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Plotting Stage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1527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4 Amphibian Transect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Stage_QPlots!$Y$36</c:f>
              <c:strCache>
                <c:ptCount val="1"/>
                <c:pt idx="0">
                  <c:v>Low WSEL 15.2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Summary_Tables!$E$16</c:f>
              <c:numCache>
                <c:ptCount val="1"/>
                <c:pt idx="0">
                  <c:v>15.2</c:v>
                </c:pt>
              </c:numCache>
            </c:numRef>
          </c:xVal>
          <c:yVal>
            <c:numRef>
              <c:f>Summary_Tables!$E$21</c:f>
              <c:numCache>
                <c:ptCount val="1"/>
                <c:pt idx="0">
                  <c:v>93.77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Stage_QPlots!$Y$37</c:f>
              <c:strCache>
                <c:ptCount val="1"/>
                <c:pt idx="0">
                  <c:v>Mid WSEL 93.9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Summary_Tables!$E$17</c:f>
              <c:numCache>
                <c:ptCount val="1"/>
                <c:pt idx="0">
                  <c:v>93.9</c:v>
                </c:pt>
              </c:numCache>
            </c:numRef>
          </c:xVal>
          <c:yVal>
            <c:numRef>
              <c:f>Summary_Tables!$E$22</c:f>
              <c:numCache>
                <c:ptCount val="1"/>
                <c:pt idx="0">
                  <c:v>94.66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Stage_QPlots!$Y$38</c:f>
              <c:strCache>
                <c:ptCount val="1"/>
                <c:pt idx="0">
                  <c:v>High 2 WSEL 214.3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Summary_Tables!$E$18</c:f>
              <c:numCache>
                <c:ptCount val="1"/>
                <c:pt idx="0">
                  <c:v>214.3</c:v>
                </c:pt>
              </c:numCache>
            </c:numRef>
          </c:xVal>
          <c:yVal>
            <c:numRef>
              <c:f>Summary_Tables!$E$23</c:f>
              <c:numCache>
                <c:ptCount val="1"/>
                <c:pt idx="0">
                  <c:v>95.255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Stage_QPlots!$Y$39</c:f>
              <c:strCache>
                <c:ptCount val="1"/>
                <c:pt idx="0">
                  <c:v>High 1 WSEL 259.5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Summary_Tables!$E$19</c:f>
              <c:numCache>
                <c:ptCount val="1"/>
                <c:pt idx="0">
                  <c:v>259.5</c:v>
                </c:pt>
              </c:numCache>
            </c:numRef>
          </c:xVal>
          <c:yVal>
            <c:numRef>
              <c:f>Summary_Tables!$E$24</c:f>
              <c:numCache>
                <c:ptCount val="1"/>
                <c:pt idx="0">
                  <c:v>95.56</c:v>
                </c:pt>
              </c:numCache>
            </c:numRef>
          </c:yVal>
          <c:smooth val="0"/>
        </c:ser>
        <c:ser>
          <c:idx val="1"/>
          <c:order val="4"/>
          <c:tx>
            <c:v>Modeled WSEL 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Stage_QPlots!$R$3:$R$32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axId val="28992419"/>
        <c:axId val="59605180"/>
      </c:scatterChart>
      <c:valAx>
        <c:axId val="28992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605180"/>
        <c:crosses val="autoZero"/>
        <c:crossBetween val="midCat"/>
        <c:dispUnits/>
      </c:valAx>
      <c:valAx>
        <c:axId val="59605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9924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975"/>
          <c:w val="0.93875"/>
          <c:h val="0.68125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'T1'!$C$14:$C$48</c:f>
              <c:numCache>
                <c:ptCount val="35"/>
                <c:pt idx="0">
                  <c:v>0</c:v>
                </c:pt>
                <c:pt idx="1">
                  <c:v>3.33</c:v>
                </c:pt>
                <c:pt idx="2">
                  <c:v>5.33</c:v>
                </c:pt>
                <c:pt idx="3">
                  <c:v>10</c:v>
                </c:pt>
                <c:pt idx="4">
                  <c:v>13</c:v>
                </c:pt>
                <c:pt idx="5">
                  <c:v>23.5</c:v>
                </c:pt>
                <c:pt idx="6">
                  <c:v>29</c:v>
                </c:pt>
                <c:pt idx="7">
                  <c:v>35.25</c:v>
                </c:pt>
                <c:pt idx="8">
                  <c:v>39.583</c:v>
                </c:pt>
                <c:pt idx="9">
                  <c:v>45.5</c:v>
                </c:pt>
                <c:pt idx="10">
                  <c:v>48.917</c:v>
                </c:pt>
                <c:pt idx="11">
                  <c:v>53.417</c:v>
                </c:pt>
                <c:pt idx="12">
                  <c:v>54.75</c:v>
                </c:pt>
                <c:pt idx="13">
                  <c:v>59</c:v>
                </c:pt>
                <c:pt idx="14">
                  <c:v>63.83</c:v>
                </c:pt>
                <c:pt idx="15">
                  <c:v>70.167</c:v>
                </c:pt>
                <c:pt idx="16">
                  <c:v>73.5</c:v>
                </c:pt>
                <c:pt idx="17">
                  <c:v>76.5</c:v>
                </c:pt>
                <c:pt idx="18">
                  <c:v>77</c:v>
                </c:pt>
                <c:pt idx="19">
                  <c:v>79</c:v>
                </c:pt>
                <c:pt idx="20">
                  <c:v>87.667</c:v>
                </c:pt>
                <c:pt idx="21">
                  <c:v>95.33</c:v>
                </c:pt>
                <c:pt idx="22">
                  <c:v>104.33</c:v>
                </c:pt>
                <c:pt idx="23">
                  <c:v>111</c:v>
                </c:pt>
                <c:pt idx="24">
                  <c:v>111.5</c:v>
                </c:pt>
                <c:pt idx="25">
                  <c:v>119</c:v>
                </c:pt>
                <c:pt idx="26">
                  <c:v>119.417</c:v>
                </c:pt>
                <c:pt idx="27">
                  <c:v>122</c:v>
                </c:pt>
                <c:pt idx="28">
                  <c:v>122.417</c:v>
                </c:pt>
                <c:pt idx="29">
                  <c:v>123.25</c:v>
                </c:pt>
                <c:pt idx="30">
                  <c:v>125.667</c:v>
                </c:pt>
                <c:pt idx="31">
                  <c:v>135</c:v>
                </c:pt>
                <c:pt idx="32">
                  <c:v>142</c:v>
                </c:pt>
                <c:pt idx="33">
                  <c:v>143.583</c:v>
                </c:pt>
                <c:pt idx="34">
                  <c:v>143.583</c:v>
                </c:pt>
              </c:numCache>
            </c:numRef>
          </c:xVal>
          <c:yVal>
            <c:numRef>
              <c:f>'T1'!$D$14:$D$48</c:f>
              <c:numCache>
                <c:ptCount val="35"/>
                <c:pt idx="0">
                  <c:v>99.98</c:v>
                </c:pt>
                <c:pt idx="1">
                  <c:v>99.01</c:v>
                </c:pt>
                <c:pt idx="2">
                  <c:v>97.05</c:v>
                </c:pt>
                <c:pt idx="3">
                  <c:v>95.94</c:v>
                </c:pt>
                <c:pt idx="4">
                  <c:v>93.34</c:v>
                </c:pt>
                <c:pt idx="5">
                  <c:v>90.74</c:v>
                </c:pt>
                <c:pt idx="6">
                  <c:v>90.54</c:v>
                </c:pt>
                <c:pt idx="7">
                  <c:v>91.64</c:v>
                </c:pt>
                <c:pt idx="8">
                  <c:v>90.8</c:v>
                </c:pt>
                <c:pt idx="9">
                  <c:v>91.29</c:v>
                </c:pt>
                <c:pt idx="10">
                  <c:v>90.45</c:v>
                </c:pt>
                <c:pt idx="11">
                  <c:v>91.05</c:v>
                </c:pt>
                <c:pt idx="12">
                  <c:v>90.1</c:v>
                </c:pt>
                <c:pt idx="13">
                  <c:v>90.77</c:v>
                </c:pt>
                <c:pt idx="14">
                  <c:v>91.18</c:v>
                </c:pt>
                <c:pt idx="15">
                  <c:v>91.05</c:v>
                </c:pt>
                <c:pt idx="16">
                  <c:v>90.11</c:v>
                </c:pt>
                <c:pt idx="17">
                  <c:v>90.29</c:v>
                </c:pt>
                <c:pt idx="18">
                  <c:v>91.52</c:v>
                </c:pt>
                <c:pt idx="19">
                  <c:v>90.31</c:v>
                </c:pt>
                <c:pt idx="20">
                  <c:v>90.19</c:v>
                </c:pt>
                <c:pt idx="21">
                  <c:v>91.98</c:v>
                </c:pt>
                <c:pt idx="22">
                  <c:v>92.85</c:v>
                </c:pt>
                <c:pt idx="23">
                  <c:v>93.68</c:v>
                </c:pt>
                <c:pt idx="24">
                  <c:v>93.94</c:v>
                </c:pt>
                <c:pt idx="25">
                  <c:v>94.46</c:v>
                </c:pt>
                <c:pt idx="26">
                  <c:v>95.75</c:v>
                </c:pt>
                <c:pt idx="27">
                  <c:v>100.02</c:v>
                </c:pt>
                <c:pt idx="28">
                  <c:v>95.53</c:v>
                </c:pt>
                <c:pt idx="29">
                  <c:v>95.08</c:v>
                </c:pt>
                <c:pt idx="30">
                  <c:v>95.09</c:v>
                </c:pt>
                <c:pt idx="31">
                  <c:v>95.58</c:v>
                </c:pt>
                <c:pt idx="32">
                  <c:v>96.19</c:v>
                </c:pt>
                <c:pt idx="33">
                  <c:v>98</c:v>
                </c:pt>
                <c:pt idx="34">
                  <c:v>97.98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259.5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0</c:v>
                </c:pt>
                <c:pt idx="1">
                  <c:v>143.583</c:v>
                </c:pt>
              </c:numCache>
            </c:numRef>
          </c:xVal>
          <c:yVal>
            <c:numRef>
              <c:f>'T1'!$L$2:$L$3</c:f>
              <c:numCache>
                <c:ptCount val="2"/>
                <c:pt idx="0">
                  <c:v>93.245</c:v>
                </c:pt>
                <c:pt idx="1">
                  <c:v>93.245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214.3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0</c:v>
                </c:pt>
                <c:pt idx="1">
                  <c:v>143.583</c:v>
                </c:pt>
              </c:numCache>
            </c:numRef>
          </c:xVal>
          <c:yVal>
            <c:numRef>
              <c:f>'T1'!$K$2:$K$3</c:f>
              <c:numCache>
                <c:ptCount val="2"/>
                <c:pt idx="0">
                  <c:v>93.084</c:v>
                </c:pt>
                <c:pt idx="1">
                  <c:v>93.084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93.9 cfs WSEL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0</c:v>
                </c:pt>
                <c:pt idx="1">
                  <c:v>143.583</c:v>
                </c:pt>
              </c:numCache>
            </c:numRef>
          </c:xVal>
          <c:yVal>
            <c:numRef>
              <c:f>'T1'!$H$2:$H$3</c:f>
              <c:numCache>
                <c:ptCount val="2"/>
                <c:pt idx="0">
                  <c:v>92.492</c:v>
                </c:pt>
                <c:pt idx="1">
                  <c:v>92.492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WSL_Plots!$N$7</c:f>
              <c:strCache>
                <c:ptCount val="1"/>
                <c:pt idx="0">
                  <c:v>15.2 cfs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0</c:v>
                </c:pt>
                <c:pt idx="1">
                  <c:v>143.583</c:v>
                </c:pt>
              </c:numCache>
            </c:numRef>
          </c:xVal>
          <c:yVal>
            <c:numRef>
              <c:f>'T1'!$F$2:$F$3</c:f>
              <c:numCache>
                <c:ptCount val="2"/>
                <c:pt idx="0">
                  <c:v>91.645</c:v>
                </c:pt>
                <c:pt idx="1">
                  <c:v>91.645</c:v>
                </c:pt>
              </c:numCache>
            </c:numRef>
          </c:yVal>
          <c:smooth val="0"/>
        </c:ser>
        <c:axId val="66684573"/>
        <c:axId val="63290246"/>
      </c:scatterChart>
      <c:valAx>
        <c:axId val="66684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290246"/>
        <c:crosses val="autoZero"/>
        <c:crossBetween val="midCat"/>
        <c:dispUnits/>
      </c:valAx>
      <c:valAx>
        <c:axId val="63290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845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5"/>
          <c:y val="0.872"/>
          <c:w val="0.975"/>
          <c:h val="0.1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095"/>
          <c:w val="0.93825"/>
          <c:h val="0.6815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'T2'!$C$14:$C$49</c:f>
              <c:numCache>
                <c:ptCount val="36"/>
                <c:pt idx="0">
                  <c:v>0</c:v>
                </c:pt>
                <c:pt idx="1">
                  <c:v>2.417</c:v>
                </c:pt>
                <c:pt idx="2">
                  <c:v>5.5</c:v>
                </c:pt>
                <c:pt idx="3">
                  <c:v>8.33</c:v>
                </c:pt>
                <c:pt idx="4">
                  <c:v>18</c:v>
                </c:pt>
                <c:pt idx="5">
                  <c:v>22.583</c:v>
                </c:pt>
                <c:pt idx="6">
                  <c:v>28</c:v>
                </c:pt>
                <c:pt idx="7">
                  <c:v>33</c:v>
                </c:pt>
                <c:pt idx="8">
                  <c:v>34</c:v>
                </c:pt>
                <c:pt idx="9">
                  <c:v>35.25</c:v>
                </c:pt>
                <c:pt idx="10">
                  <c:v>40.25</c:v>
                </c:pt>
                <c:pt idx="11">
                  <c:v>47</c:v>
                </c:pt>
                <c:pt idx="12">
                  <c:v>53.5</c:v>
                </c:pt>
                <c:pt idx="13">
                  <c:v>59.75</c:v>
                </c:pt>
                <c:pt idx="14">
                  <c:v>60</c:v>
                </c:pt>
                <c:pt idx="15">
                  <c:v>61.167</c:v>
                </c:pt>
                <c:pt idx="16">
                  <c:v>62</c:v>
                </c:pt>
                <c:pt idx="17">
                  <c:v>64.667</c:v>
                </c:pt>
                <c:pt idx="18">
                  <c:v>69.583</c:v>
                </c:pt>
                <c:pt idx="19">
                  <c:v>74.25</c:v>
                </c:pt>
                <c:pt idx="20">
                  <c:v>76.25</c:v>
                </c:pt>
                <c:pt idx="21">
                  <c:v>80.917</c:v>
                </c:pt>
                <c:pt idx="22">
                  <c:v>85</c:v>
                </c:pt>
                <c:pt idx="23">
                  <c:v>89</c:v>
                </c:pt>
                <c:pt idx="24">
                  <c:v>89.5</c:v>
                </c:pt>
                <c:pt idx="25">
                  <c:v>92.33</c:v>
                </c:pt>
                <c:pt idx="26">
                  <c:v>95.33</c:v>
                </c:pt>
                <c:pt idx="27">
                  <c:v>97.083</c:v>
                </c:pt>
                <c:pt idx="28">
                  <c:v>100.417</c:v>
                </c:pt>
                <c:pt idx="29">
                  <c:v>110</c:v>
                </c:pt>
                <c:pt idx="30">
                  <c:v>115</c:v>
                </c:pt>
                <c:pt idx="31">
                  <c:v>120</c:v>
                </c:pt>
                <c:pt idx="32">
                  <c:v>125</c:v>
                </c:pt>
                <c:pt idx="33">
                  <c:v>130</c:v>
                </c:pt>
                <c:pt idx="34">
                  <c:v>135</c:v>
                </c:pt>
                <c:pt idx="35">
                  <c:v>140</c:v>
                </c:pt>
              </c:numCache>
            </c:numRef>
          </c:xVal>
          <c:yVal>
            <c:numRef>
              <c:f>'T2'!$D$14:$D$49</c:f>
              <c:numCache>
                <c:ptCount val="36"/>
                <c:pt idx="0">
                  <c:v>100</c:v>
                </c:pt>
                <c:pt idx="1">
                  <c:v>98.19</c:v>
                </c:pt>
                <c:pt idx="2">
                  <c:v>96.91</c:v>
                </c:pt>
                <c:pt idx="3">
                  <c:v>95.58</c:v>
                </c:pt>
                <c:pt idx="4">
                  <c:v>93.98</c:v>
                </c:pt>
                <c:pt idx="5">
                  <c:v>90.37</c:v>
                </c:pt>
                <c:pt idx="6">
                  <c:v>90.3</c:v>
                </c:pt>
                <c:pt idx="7">
                  <c:v>90.14</c:v>
                </c:pt>
                <c:pt idx="8">
                  <c:v>91.19</c:v>
                </c:pt>
                <c:pt idx="9">
                  <c:v>90.17</c:v>
                </c:pt>
                <c:pt idx="10">
                  <c:v>90.43</c:v>
                </c:pt>
                <c:pt idx="11">
                  <c:v>92.26</c:v>
                </c:pt>
                <c:pt idx="12">
                  <c:v>92</c:v>
                </c:pt>
                <c:pt idx="13">
                  <c:v>91.44</c:v>
                </c:pt>
                <c:pt idx="14">
                  <c:v>92.1</c:v>
                </c:pt>
                <c:pt idx="15">
                  <c:v>91.99</c:v>
                </c:pt>
                <c:pt idx="16">
                  <c:v>90.48</c:v>
                </c:pt>
                <c:pt idx="17">
                  <c:v>90.55</c:v>
                </c:pt>
                <c:pt idx="18">
                  <c:v>89.96</c:v>
                </c:pt>
                <c:pt idx="19">
                  <c:v>89.92</c:v>
                </c:pt>
                <c:pt idx="20">
                  <c:v>89.4</c:v>
                </c:pt>
                <c:pt idx="21">
                  <c:v>88.39</c:v>
                </c:pt>
                <c:pt idx="22">
                  <c:v>91.89</c:v>
                </c:pt>
                <c:pt idx="23">
                  <c:v>91.77</c:v>
                </c:pt>
                <c:pt idx="24">
                  <c:v>91.28</c:v>
                </c:pt>
                <c:pt idx="25">
                  <c:v>91.25</c:v>
                </c:pt>
                <c:pt idx="26">
                  <c:v>93.75</c:v>
                </c:pt>
                <c:pt idx="27">
                  <c:v>92.33</c:v>
                </c:pt>
                <c:pt idx="28">
                  <c:v>92.42</c:v>
                </c:pt>
                <c:pt idx="29">
                  <c:v>93</c:v>
                </c:pt>
                <c:pt idx="30">
                  <c:v>93.5</c:v>
                </c:pt>
                <c:pt idx="31">
                  <c:v>94</c:v>
                </c:pt>
                <c:pt idx="32">
                  <c:v>94.5</c:v>
                </c:pt>
                <c:pt idx="33">
                  <c:v>95</c:v>
                </c:pt>
                <c:pt idx="34">
                  <c:v>95.5</c:v>
                </c:pt>
                <c:pt idx="35">
                  <c:v>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259.5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0</c:v>
                </c:pt>
                <c:pt idx="1">
                  <c:v>140</c:v>
                </c:pt>
              </c:numCache>
            </c:numRef>
          </c:xVal>
          <c:yVal>
            <c:numRef>
              <c:f>'T2'!$L$2:$L$3</c:f>
              <c:numCache>
                <c:ptCount val="2"/>
                <c:pt idx="0">
                  <c:v>93.544</c:v>
                </c:pt>
                <c:pt idx="1">
                  <c:v>93.544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214.3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0</c:v>
                </c:pt>
                <c:pt idx="1">
                  <c:v>140</c:v>
                </c:pt>
              </c:numCache>
            </c:numRef>
          </c:xVal>
          <c:yVal>
            <c:numRef>
              <c:f>'T2'!$K$2:$K$3</c:f>
              <c:numCache>
                <c:ptCount val="2"/>
                <c:pt idx="0">
                  <c:v>93.4</c:v>
                </c:pt>
                <c:pt idx="1">
                  <c:v>93.4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93.9 cfs WSEL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0</c:v>
                </c:pt>
                <c:pt idx="1">
                  <c:v>140</c:v>
                </c:pt>
              </c:numCache>
            </c:numRef>
          </c:xVal>
          <c:yVal>
            <c:numRef>
              <c:f>'T2'!$H$2:$H$3</c:f>
              <c:numCache>
                <c:ptCount val="2"/>
                <c:pt idx="0">
                  <c:v>92.846</c:v>
                </c:pt>
                <c:pt idx="1">
                  <c:v>92.846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WSL_Plots!$N$7</c:f>
              <c:strCache>
                <c:ptCount val="1"/>
                <c:pt idx="0">
                  <c:v>15.2 cfs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0</c:v>
                </c:pt>
                <c:pt idx="1">
                  <c:v>140</c:v>
                </c:pt>
              </c:numCache>
            </c:numRef>
          </c:xVal>
          <c:yVal>
            <c:numRef>
              <c:f>'T2'!$F$2:$F$3</c:f>
              <c:numCache>
                <c:ptCount val="2"/>
                <c:pt idx="0">
                  <c:v>91.775</c:v>
                </c:pt>
                <c:pt idx="1">
                  <c:v>91.775</c:v>
                </c:pt>
              </c:numCache>
            </c:numRef>
          </c:yVal>
          <c:smooth val="0"/>
        </c:ser>
        <c:axId val="32741303"/>
        <c:axId val="26236272"/>
      </c:scatterChart>
      <c:valAx>
        <c:axId val="32741303"/>
        <c:scaling>
          <c:orientation val="minMax"/>
          <c:max val="1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236272"/>
        <c:crosses val="autoZero"/>
        <c:crossBetween val="midCat"/>
        <c:dispUnits/>
      </c:valAx>
      <c:valAx>
        <c:axId val="26236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413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65"/>
          <c:y val="0.87225"/>
          <c:w val="0.9735"/>
          <c:h val="0.11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925"/>
          <c:w val="0.939"/>
          <c:h val="0.6825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'T3'!$C$14:$C$45</c:f>
              <c:numCache>
                <c:ptCount val="32"/>
                <c:pt idx="0">
                  <c:v>0</c:v>
                </c:pt>
                <c:pt idx="1">
                  <c:v>4.33</c:v>
                </c:pt>
                <c:pt idx="2">
                  <c:v>10.417</c:v>
                </c:pt>
                <c:pt idx="3">
                  <c:v>11.167</c:v>
                </c:pt>
                <c:pt idx="4">
                  <c:v>15.75</c:v>
                </c:pt>
                <c:pt idx="5">
                  <c:v>20.5</c:v>
                </c:pt>
                <c:pt idx="6">
                  <c:v>27.83</c:v>
                </c:pt>
                <c:pt idx="7">
                  <c:v>29.75</c:v>
                </c:pt>
                <c:pt idx="8">
                  <c:v>31.083</c:v>
                </c:pt>
                <c:pt idx="9">
                  <c:v>31.667</c:v>
                </c:pt>
                <c:pt idx="10">
                  <c:v>34.417</c:v>
                </c:pt>
                <c:pt idx="11">
                  <c:v>34.83</c:v>
                </c:pt>
                <c:pt idx="12">
                  <c:v>36.83</c:v>
                </c:pt>
                <c:pt idx="13">
                  <c:v>39.33</c:v>
                </c:pt>
                <c:pt idx="14">
                  <c:v>40.417</c:v>
                </c:pt>
                <c:pt idx="15">
                  <c:v>41</c:v>
                </c:pt>
                <c:pt idx="16">
                  <c:v>44.33</c:v>
                </c:pt>
                <c:pt idx="17">
                  <c:v>45</c:v>
                </c:pt>
                <c:pt idx="18">
                  <c:v>48.917</c:v>
                </c:pt>
                <c:pt idx="19">
                  <c:v>49.667</c:v>
                </c:pt>
                <c:pt idx="20">
                  <c:v>50.667</c:v>
                </c:pt>
                <c:pt idx="21">
                  <c:v>54.25</c:v>
                </c:pt>
                <c:pt idx="22">
                  <c:v>58.75</c:v>
                </c:pt>
                <c:pt idx="23">
                  <c:v>62.25</c:v>
                </c:pt>
                <c:pt idx="24">
                  <c:v>65.83</c:v>
                </c:pt>
                <c:pt idx="25">
                  <c:v>67.75</c:v>
                </c:pt>
                <c:pt idx="26">
                  <c:v>68.25</c:v>
                </c:pt>
                <c:pt idx="27">
                  <c:v>72.75</c:v>
                </c:pt>
                <c:pt idx="28">
                  <c:v>75.5</c:v>
                </c:pt>
                <c:pt idx="29">
                  <c:v>77</c:v>
                </c:pt>
                <c:pt idx="30">
                  <c:v>78.417</c:v>
                </c:pt>
                <c:pt idx="31">
                  <c:v>81.083</c:v>
                </c:pt>
              </c:numCache>
            </c:numRef>
          </c:xVal>
          <c:yVal>
            <c:numRef>
              <c:f>'T3'!$D$14:$D$45</c:f>
              <c:numCache>
                <c:ptCount val="32"/>
                <c:pt idx="0">
                  <c:v>100.5</c:v>
                </c:pt>
                <c:pt idx="1">
                  <c:v>98.48</c:v>
                </c:pt>
                <c:pt idx="2">
                  <c:v>97.18</c:v>
                </c:pt>
                <c:pt idx="3">
                  <c:v>94.63</c:v>
                </c:pt>
                <c:pt idx="4">
                  <c:v>94.66</c:v>
                </c:pt>
                <c:pt idx="5">
                  <c:v>93.36</c:v>
                </c:pt>
                <c:pt idx="6">
                  <c:v>92.67</c:v>
                </c:pt>
                <c:pt idx="7">
                  <c:v>92.96</c:v>
                </c:pt>
                <c:pt idx="8">
                  <c:v>92.94</c:v>
                </c:pt>
                <c:pt idx="9">
                  <c:v>92.59</c:v>
                </c:pt>
                <c:pt idx="10">
                  <c:v>92.43</c:v>
                </c:pt>
                <c:pt idx="11">
                  <c:v>92.96</c:v>
                </c:pt>
                <c:pt idx="12">
                  <c:v>93.52</c:v>
                </c:pt>
                <c:pt idx="13">
                  <c:v>93.41</c:v>
                </c:pt>
                <c:pt idx="14">
                  <c:v>92.59</c:v>
                </c:pt>
                <c:pt idx="15">
                  <c:v>93.22</c:v>
                </c:pt>
                <c:pt idx="16">
                  <c:v>92.96</c:v>
                </c:pt>
                <c:pt idx="17">
                  <c:v>91.28</c:v>
                </c:pt>
                <c:pt idx="18">
                  <c:v>91.31</c:v>
                </c:pt>
                <c:pt idx="19">
                  <c:v>93.26</c:v>
                </c:pt>
                <c:pt idx="20">
                  <c:v>92.35</c:v>
                </c:pt>
                <c:pt idx="21">
                  <c:v>91.93</c:v>
                </c:pt>
                <c:pt idx="22">
                  <c:v>91.96</c:v>
                </c:pt>
                <c:pt idx="23">
                  <c:v>92.81</c:v>
                </c:pt>
                <c:pt idx="24">
                  <c:v>92.59</c:v>
                </c:pt>
                <c:pt idx="25">
                  <c:v>95.23</c:v>
                </c:pt>
                <c:pt idx="26">
                  <c:v>92.46</c:v>
                </c:pt>
                <c:pt idx="27">
                  <c:v>93.03</c:v>
                </c:pt>
                <c:pt idx="28">
                  <c:v>93.33</c:v>
                </c:pt>
                <c:pt idx="29">
                  <c:v>96.38</c:v>
                </c:pt>
                <c:pt idx="30">
                  <c:v>96.82</c:v>
                </c:pt>
                <c:pt idx="31">
                  <c:v>99.26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259.5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0</c:v>
                </c:pt>
                <c:pt idx="1">
                  <c:v>81.083</c:v>
                </c:pt>
              </c:numCache>
            </c:numRef>
          </c:xVal>
          <c:yVal>
            <c:numRef>
              <c:f>'T3'!$L$2:$L$3</c:f>
              <c:numCache>
                <c:ptCount val="2"/>
                <c:pt idx="0">
                  <c:v>94.942</c:v>
                </c:pt>
                <c:pt idx="1">
                  <c:v>94.942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214.3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0</c:v>
                </c:pt>
                <c:pt idx="1">
                  <c:v>81.083</c:v>
                </c:pt>
              </c:numCache>
            </c:numRef>
          </c:xVal>
          <c:yVal>
            <c:numRef>
              <c:f>'T3'!$K$2:$K$3</c:f>
              <c:numCache>
                <c:ptCount val="2"/>
                <c:pt idx="0">
                  <c:v>94.731</c:v>
                </c:pt>
                <c:pt idx="1">
                  <c:v>94.731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93.9 cfs WSEL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0</c:v>
                </c:pt>
                <c:pt idx="1">
                  <c:v>81.083</c:v>
                </c:pt>
              </c:numCache>
            </c:numRef>
          </c:xVal>
          <c:yVal>
            <c:numRef>
              <c:f>'T3'!$H$2:$H$3</c:f>
              <c:numCache>
                <c:ptCount val="2"/>
                <c:pt idx="0">
                  <c:v>93.955</c:v>
                </c:pt>
                <c:pt idx="1">
                  <c:v>93.955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WSL_Plots!$N$7</c:f>
              <c:strCache>
                <c:ptCount val="1"/>
                <c:pt idx="0">
                  <c:v>15.2 cfs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0</c:v>
                </c:pt>
                <c:pt idx="1">
                  <c:v>81.083</c:v>
                </c:pt>
              </c:numCache>
            </c:numRef>
          </c:xVal>
          <c:yVal>
            <c:numRef>
              <c:f>'T3'!$F$2:$F$3</c:f>
              <c:numCache>
                <c:ptCount val="2"/>
                <c:pt idx="0">
                  <c:v>92.804</c:v>
                </c:pt>
                <c:pt idx="1">
                  <c:v>92.804</c:v>
                </c:pt>
              </c:numCache>
            </c:numRef>
          </c:yVal>
          <c:smooth val="0"/>
        </c:ser>
        <c:axId val="34799857"/>
        <c:axId val="44763258"/>
      </c:scatterChart>
      <c:valAx>
        <c:axId val="3479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763258"/>
        <c:crosses val="autoZero"/>
        <c:crossBetween val="midCat"/>
        <c:dispUnits/>
      </c:valAx>
      <c:valAx>
        <c:axId val="44763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998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725"/>
          <c:w val="0.97225"/>
          <c:h val="0.1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Amphibian Transect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925"/>
          <c:w val="0.939"/>
          <c:h val="0.683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Amph!$C$14:$C$45</c:f>
              <c:numCache>
                <c:ptCount val="32"/>
                <c:pt idx="0">
                  <c:v>0</c:v>
                </c:pt>
                <c:pt idx="1">
                  <c:v>6.167</c:v>
                </c:pt>
                <c:pt idx="2">
                  <c:v>9</c:v>
                </c:pt>
                <c:pt idx="3">
                  <c:v>16.33</c:v>
                </c:pt>
                <c:pt idx="4">
                  <c:v>25.25</c:v>
                </c:pt>
                <c:pt idx="5">
                  <c:v>25.583</c:v>
                </c:pt>
                <c:pt idx="6">
                  <c:v>28.5</c:v>
                </c:pt>
                <c:pt idx="7">
                  <c:v>33.83</c:v>
                </c:pt>
                <c:pt idx="8">
                  <c:v>34</c:v>
                </c:pt>
                <c:pt idx="9">
                  <c:v>35.75</c:v>
                </c:pt>
                <c:pt idx="10">
                  <c:v>36.75</c:v>
                </c:pt>
                <c:pt idx="11">
                  <c:v>39</c:v>
                </c:pt>
                <c:pt idx="12">
                  <c:v>41.33</c:v>
                </c:pt>
                <c:pt idx="13">
                  <c:v>43.667</c:v>
                </c:pt>
                <c:pt idx="14">
                  <c:v>45.75</c:v>
                </c:pt>
                <c:pt idx="15">
                  <c:v>48</c:v>
                </c:pt>
                <c:pt idx="16">
                  <c:v>50.417</c:v>
                </c:pt>
                <c:pt idx="17">
                  <c:v>51.5</c:v>
                </c:pt>
                <c:pt idx="18">
                  <c:v>57.167</c:v>
                </c:pt>
                <c:pt idx="19">
                  <c:v>62.917</c:v>
                </c:pt>
                <c:pt idx="20">
                  <c:v>66</c:v>
                </c:pt>
                <c:pt idx="21">
                  <c:v>72.75</c:v>
                </c:pt>
                <c:pt idx="22">
                  <c:v>79.5</c:v>
                </c:pt>
                <c:pt idx="23">
                  <c:v>81.417</c:v>
                </c:pt>
                <c:pt idx="24">
                  <c:v>86.25</c:v>
                </c:pt>
                <c:pt idx="25">
                  <c:v>94.33</c:v>
                </c:pt>
                <c:pt idx="26">
                  <c:v>100</c:v>
                </c:pt>
                <c:pt idx="27">
                  <c:v>105.33</c:v>
                </c:pt>
                <c:pt idx="28">
                  <c:v>110.417</c:v>
                </c:pt>
              </c:numCache>
            </c:numRef>
          </c:xVal>
          <c:yVal>
            <c:numRef>
              <c:f>Amph!$D$14:$D$45</c:f>
              <c:numCache>
                <c:ptCount val="32"/>
                <c:pt idx="0">
                  <c:v>100.02</c:v>
                </c:pt>
                <c:pt idx="1">
                  <c:v>97.63</c:v>
                </c:pt>
                <c:pt idx="2">
                  <c:v>95.69</c:v>
                </c:pt>
                <c:pt idx="3">
                  <c:v>94.61</c:v>
                </c:pt>
                <c:pt idx="4">
                  <c:v>93.23</c:v>
                </c:pt>
                <c:pt idx="5">
                  <c:v>91.24</c:v>
                </c:pt>
                <c:pt idx="6">
                  <c:v>90.39</c:v>
                </c:pt>
                <c:pt idx="7">
                  <c:v>90.79</c:v>
                </c:pt>
                <c:pt idx="8">
                  <c:v>90.9</c:v>
                </c:pt>
                <c:pt idx="9">
                  <c:v>92.01</c:v>
                </c:pt>
                <c:pt idx="10">
                  <c:v>91.35</c:v>
                </c:pt>
                <c:pt idx="11">
                  <c:v>91.16</c:v>
                </c:pt>
                <c:pt idx="12">
                  <c:v>90.4</c:v>
                </c:pt>
                <c:pt idx="13">
                  <c:v>91.16</c:v>
                </c:pt>
                <c:pt idx="14">
                  <c:v>90.88</c:v>
                </c:pt>
                <c:pt idx="15">
                  <c:v>90.66</c:v>
                </c:pt>
                <c:pt idx="16">
                  <c:v>91.3</c:v>
                </c:pt>
                <c:pt idx="17">
                  <c:v>92.29</c:v>
                </c:pt>
                <c:pt idx="18">
                  <c:v>92.42</c:v>
                </c:pt>
                <c:pt idx="19">
                  <c:v>92.99</c:v>
                </c:pt>
                <c:pt idx="20">
                  <c:v>93.64</c:v>
                </c:pt>
                <c:pt idx="21">
                  <c:v>94.16</c:v>
                </c:pt>
                <c:pt idx="22">
                  <c:v>95.29</c:v>
                </c:pt>
                <c:pt idx="23">
                  <c:v>96.05</c:v>
                </c:pt>
                <c:pt idx="24">
                  <c:v>96.8</c:v>
                </c:pt>
                <c:pt idx="25">
                  <c:v>98.78</c:v>
                </c:pt>
                <c:pt idx="26">
                  <c:v>99.1</c:v>
                </c:pt>
                <c:pt idx="27">
                  <c:v>99.64</c:v>
                </c:pt>
                <c:pt idx="28">
                  <c:v>101.07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259.5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Amph!$D$2:$D$3</c:f>
              <c:numCache>
                <c:ptCount val="2"/>
                <c:pt idx="0">
                  <c:v>0</c:v>
                </c:pt>
                <c:pt idx="1">
                  <c:v>110.417</c:v>
                </c:pt>
              </c:numCache>
            </c:numRef>
          </c:xVal>
          <c:yVal>
            <c:numRef>
              <c:f>Amph!$L$2:$L$3</c:f>
              <c:numCache>
                <c:ptCount val="2"/>
                <c:pt idx="0">
                  <c:v>95.493</c:v>
                </c:pt>
                <c:pt idx="1">
                  <c:v>95.493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214.3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Amph!$D$2:$D$3</c:f>
              <c:numCache>
                <c:ptCount val="2"/>
                <c:pt idx="0">
                  <c:v>0</c:v>
                </c:pt>
                <c:pt idx="1">
                  <c:v>110.417</c:v>
                </c:pt>
              </c:numCache>
            </c:numRef>
          </c:xVal>
          <c:yVal>
            <c:numRef>
              <c:f>Amph!$K$2:$K$3</c:f>
              <c:numCache>
                <c:ptCount val="2"/>
                <c:pt idx="0">
                  <c:v>95.316</c:v>
                </c:pt>
                <c:pt idx="1">
                  <c:v>95.316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93.9 cfs WSEL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Amph!$D$2:$D$3</c:f>
              <c:numCache>
                <c:ptCount val="2"/>
                <c:pt idx="0">
                  <c:v>0</c:v>
                </c:pt>
                <c:pt idx="1">
                  <c:v>110.417</c:v>
                </c:pt>
              </c:numCache>
            </c:numRef>
          </c:xVal>
          <c:yVal>
            <c:numRef>
              <c:f>Amph!$H$2:$H$3</c:f>
              <c:numCache>
                <c:ptCount val="2"/>
                <c:pt idx="0">
                  <c:v>94.674</c:v>
                </c:pt>
                <c:pt idx="1">
                  <c:v>94.674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WSL_Plots!$N$7</c:f>
              <c:strCache>
                <c:ptCount val="1"/>
                <c:pt idx="0">
                  <c:v>15.2 cfs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Amph!$D$2:$D$3</c:f>
              <c:numCache>
                <c:ptCount val="2"/>
                <c:pt idx="0">
                  <c:v>0</c:v>
                </c:pt>
                <c:pt idx="1">
                  <c:v>110.417</c:v>
                </c:pt>
              </c:numCache>
            </c:numRef>
          </c:xVal>
          <c:yVal>
            <c:numRef>
              <c:f>Amph!$F$2:$F$3</c:f>
              <c:numCache>
                <c:ptCount val="2"/>
                <c:pt idx="0">
                  <c:v>93.764</c:v>
                </c:pt>
                <c:pt idx="1">
                  <c:v>93.764</c:v>
                </c:pt>
              </c:numCache>
            </c:numRef>
          </c:yVal>
          <c:smooth val="0"/>
        </c:ser>
        <c:axId val="216139"/>
        <c:axId val="1945252"/>
      </c:scatterChart>
      <c:valAx>
        <c:axId val="216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45252"/>
        <c:crosses val="autoZero"/>
        <c:crossBetween val="midCat"/>
        <c:dispUnits/>
      </c:valAx>
      <c:valAx>
        <c:axId val="1945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1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7275"/>
          <c:w val="0.97075"/>
          <c:h val="0.11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38100</xdr:rowOff>
    </xdr:from>
    <xdr:to>
      <xdr:col>11</xdr:col>
      <xdr:colOff>419100</xdr:colOff>
      <xdr:row>29</xdr:row>
      <xdr:rowOff>95250</xdr:rowOff>
    </xdr:to>
    <xdr:graphicFrame>
      <xdr:nvGraphicFramePr>
        <xdr:cNvPr id="1" name="Chart 4"/>
        <xdr:cNvGraphicFramePr/>
      </xdr:nvGraphicFramePr>
      <xdr:xfrm>
        <a:off x="142875" y="190500"/>
        <a:ext cx="69818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30</xdr:row>
      <xdr:rowOff>0</xdr:rowOff>
    </xdr:from>
    <xdr:to>
      <xdr:col>11</xdr:col>
      <xdr:colOff>409575</xdr:colOff>
      <xdr:row>58</xdr:row>
      <xdr:rowOff>57150</xdr:rowOff>
    </xdr:to>
    <xdr:graphicFrame>
      <xdr:nvGraphicFramePr>
        <xdr:cNvPr id="2" name="Chart 8"/>
        <xdr:cNvGraphicFramePr/>
      </xdr:nvGraphicFramePr>
      <xdr:xfrm>
        <a:off x="123825" y="4848225"/>
        <a:ext cx="69913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59</xdr:row>
      <xdr:rowOff>9525</xdr:rowOff>
    </xdr:from>
    <xdr:to>
      <xdr:col>11</xdr:col>
      <xdr:colOff>409575</xdr:colOff>
      <xdr:row>87</xdr:row>
      <xdr:rowOff>95250</xdr:rowOff>
    </xdr:to>
    <xdr:graphicFrame>
      <xdr:nvGraphicFramePr>
        <xdr:cNvPr id="3" name="Chart 9"/>
        <xdr:cNvGraphicFramePr/>
      </xdr:nvGraphicFramePr>
      <xdr:xfrm>
        <a:off x="114300" y="9563100"/>
        <a:ext cx="7000875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38100</xdr:rowOff>
    </xdr:from>
    <xdr:to>
      <xdr:col>22</xdr:col>
      <xdr:colOff>476250</xdr:colOff>
      <xdr:row>62</xdr:row>
      <xdr:rowOff>114300</xdr:rowOff>
    </xdr:to>
    <xdr:graphicFrame>
      <xdr:nvGraphicFramePr>
        <xdr:cNvPr id="4" name="Chart 26"/>
        <xdr:cNvGraphicFramePr/>
      </xdr:nvGraphicFramePr>
      <xdr:xfrm>
        <a:off x="7924800" y="5543550"/>
        <a:ext cx="7600950" cy="4610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88</xdr:row>
      <xdr:rowOff>38100</xdr:rowOff>
    </xdr:from>
    <xdr:to>
      <xdr:col>11</xdr:col>
      <xdr:colOff>419100</xdr:colOff>
      <xdr:row>117</xdr:row>
      <xdr:rowOff>38100</xdr:rowOff>
    </xdr:to>
    <xdr:graphicFrame>
      <xdr:nvGraphicFramePr>
        <xdr:cNvPr id="5" name="Chart 27"/>
        <xdr:cNvGraphicFramePr/>
      </xdr:nvGraphicFramePr>
      <xdr:xfrm>
        <a:off x="123825" y="14287500"/>
        <a:ext cx="7000875" cy="4695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219075</xdr:colOff>
      <xdr:row>30</xdr:row>
      <xdr:rowOff>76200</xdr:rowOff>
    </xdr:to>
    <xdr:graphicFrame>
      <xdr:nvGraphicFramePr>
        <xdr:cNvPr id="1" name="Chart 43"/>
        <xdr:cNvGraphicFramePr/>
      </xdr:nvGraphicFramePr>
      <xdr:xfrm>
        <a:off x="609600" y="161925"/>
        <a:ext cx="69246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228600</xdr:colOff>
      <xdr:row>60</xdr:row>
      <xdr:rowOff>85725</xdr:rowOff>
    </xdr:to>
    <xdr:graphicFrame>
      <xdr:nvGraphicFramePr>
        <xdr:cNvPr id="2" name="Chart 44"/>
        <xdr:cNvGraphicFramePr/>
      </xdr:nvGraphicFramePr>
      <xdr:xfrm>
        <a:off x="609600" y="5019675"/>
        <a:ext cx="69342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12</xdr:col>
      <xdr:colOff>238125</xdr:colOff>
      <xdr:row>90</xdr:row>
      <xdr:rowOff>95250</xdr:rowOff>
    </xdr:to>
    <xdr:graphicFrame>
      <xdr:nvGraphicFramePr>
        <xdr:cNvPr id="3" name="Chart 45"/>
        <xdr:cNvGraphicFramePr/>
      </xdr:nvGraphicFramePr>
      <xdr:xfrm>
        <a:off x="609600" y="9877425"/>
        <a:ext cx="6943725" cy="4791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12</xdr:col>
      <xdr:colOff>247650</xdr:colOff>
      <xdr:row>121</xdr:row>
      <xdr:rowOff>104775</xdr:rowOff>
    </xdr:to>
    <xdr:graphicFrame>
      <xdr:nvGraphicFramePr>
        <xdr:cNvPr id="4" name="Chart 64"/>
        <xdr:cNvGraphicFramePr/>
      </xdr:nvGraphicFramePr>
      <xdr:xfrm>
        <a:off x="609600" y="14897100"/>
        <a:ext cx="6953250" cy="4800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C100"/>
  <sheetViews>
    <sheetView tabSelected="1" zoomScale="85" zoomScaleNormal="85" workbookViewId="0" topLeftCell="A1">
      <selection activeCell="L16" sqref="L16"/>
    </sheetView>
  </sheetViews>
  <sheetFormatPr defaultColWidth="9.140625" defaultRowHeight="12.75"/>
  <cols>
    <col min="7" max="7" width="12.28125" style="0" customWidth="1"/>
  </cols>
  <sheetData>
    <row r="1" ht="13.5" thickBot="1"/>
    <row r="2" spans="2:29" ht="14.25" thickBot="1" thickTop="1">
      <c r="B2" s="141" t="s">
        <v>17</v>
      </c>
      <c r="C2" s="142"/>
      <c r="D2" s="142"/>
      <c r="E2" s="142"/>
      <c r="F2" s="142"/>
      <c r="G2" s="143"/>
      <c r="I2" s="144" t="s">
        <v>18</v>
      </c>
      <c r="J2" s="145"/>
      <c r="K2" s="145"/>
      <c r="L2" s="145"/>
      <c r="M2" s="145"/>
      <c r="N2" s="145"/>
      <c r="O2" s="146"/>
      <c r="Q2" s="138" t="s">
        <v>19</v>
      </c>
      <c r="R2" s="139"/>
      <c r="S2" s="139"/>
      <c r="T2" s="139"/>
      <c r="U2" s="139"/>
      <c r="V2" s="140"/>
      <c r="X2" s="138" t="s">
        <v>20</v>
      </c>
      <c r="Y2" s="139"/>
      <c r="Z2" s="139"/>
      <c r="AA2" s="139"/>
      <c r="AB2" s="139"/>
      <c r="AC2" s="140"/>
    </row>
    <row r="3" spans="2:29" ht="12.75">
      <c r="B3" s="98"/>
      <c r="C3" s="34"/>
      <c r="D3" s="34"/>
      <c r="E3" s="34"/>
      <c r="F3" s="34"/>
      <c r="G3" s="35"/>
      <c r="H3" s="29"/>
      <c r="I3" s="104"/>
      <c r="J3" s="105"/>
      <c r="K3" s="105"/>
      <c r="L3" s="105"/>
      <c r="M3" s="105"/>
      <c r="N3" s="105"/>
      <c r="O3" s="106"/>
      <c r="Q3" s="6"/>
      <c r="R3" s="1"/>
      <c r="S3" s="1"/>
      <c r="T3" s="1"/>
      <c r="U3" s="1"/>
      <c r="V3" s="2"/>
      <c r="X3" s="6"/>
      <c r="Y3" s="1"/>
      <c r="Z3" s="1"/>
      <c r="AA3" s="1"/>
      <c r="AB3" s="1"/>
      <c r="AC3" s="2"/>
    </row>
    <row r="4" spans="2:29" ht="12.75" customHeight="1" hidden="1">
      <c r="B4" s="39"/>
      <c r="C4" s="1"/>
      <c r="D4" s="1"/>
      <c r="E4" s="1"/>
      <c r="F4" s="1"/>
      <c r="G4" s="58"/>
      <c r="I4" s="56"/>
      <c r="J4" s="28"/>
      <c r="K4" s="28"/>
      <c r="L4" s="28"/>
      <c r="M4" s="28"/>
      <c r="N4" s="28"/>
      <c r="O4" s="57"/>
      <c r="Q4" s="6"/>
      <c r="R4" s="1"/>
      <c r="S4" s="1"/>
      <c r="T4" s="1"/>
      <c r="U4" s="1"/>
      <c r="V4" s="2"/>
      <c r="X4" s="6"/>
      <c r="Y4" s="1"/>
      <c r="Z4" s="1"/>
      <c r="AA4" s="1"/>
      <c r="AB4" s="1"/>
      <c r="AC4" s="2"/>
    </row>
    <row r="5" spans="2:29" ht="28.5" customHeight="1">
      <c r="B5" s="147" t="s">
        <v>80</v>
      </c>
      <c r="C5" s="148"/>
      <c r="D5" s="148"/>
      <c r="E5" s="148"/>
      <c r="F5" s="148"/>
      <c r="G5" s="149"/>
      <c r="I5" s="39"/>
      <c r="J5" s="30" t="s">
        <v>87</v>
      </c>
      <c r="K5" s="30" t="s">
        <v>88</v>
      </c>
      <c r="L5" s="30" t="s">
        <v>89</v>
      </c>
      <c r="M5" s="14" t="s">
        <v>90</v>
      </c>
      <c r="N5" s="30"/>
      <c r="O5" s="165"/>
      <c r="Q5" s="6"/>
      <c r="R5" s="1"/>
      <c r="S5" s="1"/>
      <c r="T5" s="1"/>
      <c r="U5" s="1"/>
      <c r="V5" s="2"/>
      <c r="X5" s="6"/>
      <c r="Y5" s="1"/>
      <c r="Z5" s="1"/>
      <c r="AA5" s="1"/>
      <c r="AB5" s="1"/>
      <c r="AC5" s="2"/>
    </row>
    <row r="6" spans="2:29" ht="12.75">
      <c r="B6" s="39"/>
      <c r="C6" s="1"/>
      <c r="D6" s="1"/>
      <c r="E6" s="1"/>
      <c r="F6" s="1"/>
      <c r="G6" s="58"/>
      <c r="I6" s="135" t="s">
        <v>11</v>
      </c>
      <c r="J6" s="136" t="s">
        <v>91</v>
      </c>
      <c r="K6" s="136" t="s">
        <v>91</v>
      </c>
      <c r="L6" s="136" t="s">
        <v>91</v>
      </c>
      <c r="M6" s="19" t="s">
        <v>25</v>
      </c>
      <c r="O6" s="137"/>
      <c r="Q6" s="6"/>
      <c r="R6" s="1"/>
      <c r="S6" s="1"/>
      <c r="T6" s="1"/>
      <c r="U6" s="1"/>
      <c r="V6" s="2"/>
      <c r="X6" s="6"/>
      <c r="Y6" s="1"/>
      <c r="Z6" s="1"/>
      <c r="AA6" s="1"/>
      <c r="AB6" s="1"/>
      <c r="AC6" s="2"/>
    </row>
    <row r="7" spans="1:29" ht="12.75" customHeight="1">
      <c r="A7" s="101"/>
      <c r="B7" s="163" t="s">
        <v>81</v>
      </c>
      <c r="C7" s="161"/>
      <c r="D7" s="161"/>
      <c r="E7" s="161"/>
      <c r="F7" s="161"/>
      <c r="G7" s="162"/>
      <c r="H7" s="164"/>
      <c r="I7" s="39" t="s">
        <v>12</v>
      </c>
      <c r="J7" s="136" t="s">
        <v>91</v>
      </c>
      <c r="K7" s="136" t="s">
        <v>91</v>
      </c>
      <c r="L7" s="136" t="s">
        <v>91</v>
      </c>
      <c r="M7" s="19" t="s">
        <v>25</v>
      </c>
      <c r="O7" s="57"/>
      <c r="Q7" s="6"/>
      <c r="R7" s="1"/>
      <c r="S7" s="1"/>
      <c r="T7" s="1"/>
      <c r="U7" s="1"/>
      <c r="V7" s="2"/>
      <c r="X7" s="6"/>
      <c r="Y7" s="1"/>
      <c r="Z7" s="1"/>
      <c r="AA7" s="1"/>
      <c r="AB7" s="1"/>
      <c r="AC7" s="2"/>
    </row>
    <row r="8" spans="2:29" ht="12.75" customHeight="1">
      <c r="B8" s="160"/>
      <c r="C8" s="161"/>
      <c r="D8" s="161"/>
      <c r="E8" s="161"/>
      <c r="F8" s="161"/>
      <c r="G8" s="162"/>
      <c r="I8" s="39" t="s">
        <v>13</v>
      </c>
      <c r="J8" s="136" t="s">
        <v>91</v>
      </c>
      <c r="K8" s="136" t="s">
        <v>91</v>
      </c>
      <c r="L8" s="136" t="s">
        <v>91</v>
      </c>
      <c r="M8" s="20" t="s">
        <v>78</v>
      </c>
      <c r="O8" s="58"/>
      <c r="Q8" s="6"/>
      <c r="R8" s="1"/>
      <c r="S8" s="1"/>
      <c r="T8" s="1"/>
      <c r="U8" s="1"/>
      <c r="V8" s="2"/>
      <c r="X8" s="6"/>
      <c r="Y8" s="1"/>
      <c r="Z8" s="1"/>
      <c r="AA8" s="1"/>
      <c r="AB8" s="1"/>
      <c r="AC8" s="2"/>
    </row>
    <row r="9" spans="2:29" ht="12.75">
      <c r="B9" s="39"/>
      <c r="C9" s="1"/>
      <c r="D9" s="1"/>
      <c r="E9" s="1"/>
      <c r="F9" s="1"/>
      <c r="G9" s="58"/>
      <c r="I9" s="39" t="s">
        <v>86</v>
      </c>
      <c r="J9" s="136" t="s">
        <v>91</v>
      </c>
      <c r="K9" s="136" t="s">
        <v>91</v>
      </c>
      <c r="L9" s="136" t="s">
        <v>91</v>
      </c>
      <c r="M9" s="20" t="s">
        <v>78</v>
      </c>
      <c r="O9" s="58"/>
      <c r="Q9" s="6"/>
      <c r="R9" s="1"/>
      <c r="S9" s="1"/>
      <c r="T9" s="1"/>
      <c r="U9" s="1"/>
      <c r="V9" s="2"/>
      <c r="X9" s="6"/>
      <c r="Y9" s="1"/>
      <c r="Z9" s="1"/>
      <c r="AA9" s="1"/>
      <c r="AB9" s="1"/>
      <c r="AC9" s="2"/>
    </row>
    <row r="10" spans="2:29" ht="12.75">
      <c r="B10" s="39"/>
      <c r="C10" s="1"/>
      <c r="D10" s="1"/>
      <c r="E10" s="1"/>
      <c r="F10" s="1"/>
      <c r="G10" s="58"/>
      <c r="I10" s="39"/>
      <c r="J10" s="1"/>
      <c r="K10" s="1"/>
      <c r="L10" s="1"/>
      <c r="M10" s="1"/>
      <c r="N10" s="1"/>
      <c r="O10" s="58"/>
      <c r="Q10" s="6"/>
      <c r="R10" s="1"/>
      <c r="S10" s="1"/>
      <c r="T10" s="1"/>
      <c r="U10" s="1"/>
      <c r="V10" s="2"/>
      <c r="X10" s="6"/>
      <c r="Y10" s="1"/>
      <c r="Z10" s="1"/>
      <c r="AA10" s="1"/>
      <c r="AB10" s="1"/>
      <c r="AC10" s="2"/>
    </row>
    <row r="11" spans="2:29" ht="12.75">
      <c r="B11" s="39"/>
      <c r="C11" s="1"/>
      <c r="D11" s="1"/>
      <c r="E11" s="1"/>
      <c r="F11" s="1"/>
      <c r="G11" s="58"/>
      <c r="I11" s="39"/>
      <c r="J11" s="1"/>
      <c r="K11" s="1"/>
      <c r="L11" s="1"/>
      <c r="M11" s="1"/>
      <c r="N11" s="1"/>
      <c r="O11" s="58"/>
      <c r="Q11" s="6"/>
      <c r="R11" s="1"/>
      <c r="S11" s="1"/>
      <c r="T11" s="1"/>
      <c r="U11" s="1"/>
      <c r="V11" s="2"/>
      <c r="X11" s="6"/>
      <c r="Y11" s="1"/>
      <c r="Z11" s="1"/>
      <c r="AA11" s="1"/>
      <c r="AB11" s="1"/>
      <c r="AC11" s="2"/>
    </row>
    <row r="12" spans="2:29" ht="12.75">
      <c r="B12" s="39"/>
      <c r="C12" s="1"/>
      <c r="D12" s="97"/>
      <c r="E12" s="1"/>
      <c r="F12" s="1"/>
      <c r="G12" s="58"/>
      <c r="I12" s="39"/>
      <c r="J12" s="10"/>
      <c r="K12" s="10"/>
      <c r="L12" s="10"/>
      <c r="M12" s="10"/>
      <c r="N12" s="10"/>
      <c r="O12" s="62"/>
      <c r="Q12" s="6"/>
      <c r="R12" s="1"/>
      <c r="S12" s="1"/>
      <c r="T12" s="1"/>
      <c r="U12" s="1"/>
      <c r="V12" s="2"/>
      <c r="X12" s="6"/>
      <c r="Y12" s="1"/>
      <c r="Z12" s="1"/>
      <c r="AA12" s="1"/>
      <c r="AB12" s="1"/>
      <c r="AC12" s="2"/>
    </row>
    <row r="13" spans="2:29" ht="12.75">
      <c r="B13" s="39"/>
      <c r="C13" s="1"/>
      <c r="D13" s="97"/>
      <c r="E13" s="1"/>
      <c r="F13" s="1"/>
      <c r="G13" s="58"/>
      <c r="I13" s="39"/>
      <c r="J13" s="69"/>
      <c r="K13" s="71"/>
      <c r="L13" s="71"/>
      <c r="M13" s="72"/>
      <c r="N13" s="72"/>
      <c r="O13" s="70"/>
      <c r="Q13" s="6"/>
      <c r="R13" s="1"/>
      <c r="S13" s="1"/>
      <c r="T13" s="1"/>
      <c r="U13" s="1"/>
      <c r="V13" s="2"/>
      <c r="X13" s="6"/>
      <c r="Y13" s="1"/>
      <c r="Z13" s="1"/>
      <c r="AA13" s="1"/>
      <c r="AB13" s="1"/>
      <c r="AC13" s="2"/>
    </row>
    <row r="14" spans="2:29" ht="12.75">
      <c r="B14" s="39"/>
      <c r="C14" s="1"/>
      <c r="D14" s="97"/>
      <c r="E14" s="1"/>
      <c r="F14" s="1"/>
      <c r="G14" s="58"/>
      <c r="I14" s="39"/>
      <c r="J14" s="69"/>
      <c r="K14" s="71"/>
      <c r="L14" s="71"/>
      <c r="M14" s="72"/>
      <c r="N14" s="71"/>
      <c r="O14" s="70"/>
      <c r="Q14" s="6"/>
      <c r="R14" s="1"/>
      <c r="S14" s="1"/>
      <c r="T14" s="1"/>
      <c r="U14" s="1"/>
      <c r="V14" s="2"/>
      <c r="X14" s="6"/>
      <c r="Y14" s="1"/>
      <c r="Z14" s="1"/>
      <c r="AA14" s="1"/>
      <c r="AB14" s="1"/>
      <c r="AC14" s="2"/>
    </row>
    <row r="15" spans="2:29" ht="12.75">
      <c r="B15" s="39"/>
      <c r="C15" s="1"/>
      <c r="D15" s="97"/>
      <c r="E15" s="1"/>
      <c r="F15" s="1"/>
      <c r="G15" s="58"/>
      <c r="I15" s="39"/>
      <c r="J15" s="69"/>
      <c r="K15" s="72"/>
      <c r="L15" s="72"/>
      <c r="M15" s="72"/>
      <c r="N15" s="72"/>
      <c r="O15" s="70"/>
      <c r="Q15" s="6"/>
      <c r="R15" s="1"/>
      <c r="S15" s="1"/>
      <c r="T15" s="1"/>
      <c r="U15" s="1"/>
      <c r="V15" s="2"/>
      <c r="X15" s="6"/>
      <c r="Y15" s="1"/>
      <c r="Z15" s="1"/>
      <c r="AA15" s="1"/>
      <c r="AB15" s="1"/>
      <c r="AC15" s="2"/>
    </row>
    <row r="16" spans="2:29" ht="12.75">
      <c r="B16" s="39"/>
      <c r="C16" s="1"/>
      <c r="D16" s="97"/>
      <c r="E16" s="1"/>
      <c r="F16" s="1"/>
      <c r="G16" s="58"/>
      <c r="I16" s="81"/>
      <c r="J16" s="82"/>
      <c r="K16" s="102"/>
      <c r="L16" s="102"/>
      <c r="M16" s="102"/>
      <c r="N16" s="102"/>
      <c r="O16" s="103"/>
      <c r="Q16" s="6"/>
      <c r="R16" s="1"/>
      <c r="S16" s="1"/>
      <c r="T16" s="1"/>
      <c r="U16" s="1"/>
      <c r="V16" s="2"/>
      <c r="X16" s="6"/>
      <c r="Y16" s="1"/>
      <c r="Z16" s="1"/>
      <c r="AA16" s="1"/>
      <c r="AB16" s="1"/>
      <c r="AC16" s="2"/>
    </row>
    <row r="17" spans="2:29" ht="12.75">
      <c r="B17" s="39"/>
      <c r="C17" s="1"/>
      <c r="D17" s="1"/>
      <c r="E17" s="1"/>
      <c r="F17" s="1"/>
      <c r="G17" s="58"/>
      <c r="I17" s="39"/>
      <c r="J17" s="1"/>
      <c r="K17" s="1"/>
      <c r="L17" s="1"/>
      <c r="M17" s="1"/>
      <c r="N17" s="1"/>
      <c r="O17" s="58"/>
      <c r="Q17" s="6"/>
      <c r="R17" s="1"/>
      <c r="S17" s="1"/>
      <c r="T17" s="1"/>
      <c r="U17" s="1"/>
      <c r="V17" s="2"/>
      <c r="X17" s="6"/>
      <c r="Y17" s="1"/>
      <c r="Z17" s="1"/>
      <c r="AA17" s="1"/>
      <c r="AB17" s="1"/>
      <c r="AC17" s="2"/>
    </row>
    <row r="18" spans="2:29" ht="12.75">
      <c r="B18" s="39"/>
      <c r="C18" s="1"/>
      <c r="D18" s="1"/>
      <c r="E18" s="1"/>
      <c r="F18" s="1"/>
      <c r="G18" s="58"/>
      <c r="I18" s="39"/>
      <c r="J18" s="1"/>
      <c r="K18" s="1"/>
      <c r="L18" s="1"/>
      <c r="M18" s="1"/>
      <c r="N18" s="1"/>
      <c r="O18" s="83"/>
      <c r="Q18" s="6"/>
      <c r="R18" s="1"/>
      <c r="S18" s="1"/>
      <c r="T18" s="1"/>
      <c r="U18" s="1"/>
      <c r="V18" s="2"/>
      <c r="X18" s="6"/>
      <c r="Y18" s="1"/>
      <c r="Z18" s="1"/>
      <c r="AA18" s="1"/>
      <c r="AB18" s="1"/>
      <c r="AC18" s="2"/>
    </row>
    <row r="19" spans="2:29" ht="12.75">
      <c r="B19" s="39"/>
      <c r="C19" s="1"/>
      <c r="D19" s="1"/>
      <c r="E19" s="1"/>
      <c r="F19" s="1"/>
      <c r="G19" s="58"/>
      <c r="I19" s="39"/>
      <c r="J19" s="69"/>
      <c r="K19" s="1"/>
      <c r="L19" s="1"/>
      <c r="M19" s="1"/>
      <c r="N19" s="1"/>
      <c r="O19" s="84"/>
      <c r="Q19" s="6"/>
      <c r="R19" s="1"/>
      <c r="S19" s="1"/>
      <c r="T19" s="1"/>
      <c r="U19" s="1"/>
      <c r="V19" s="2"/>
      <c r="X19" s="6"/>
      <c r="Y19" s="1"/>
      <c r="Z19" s="1"/>
      <c r="AA19" s="1"/>
      <c r="AB19" s="1"/>
      <c r="AC19" s="2"/>
    </row>
    <row r="20" spans="2:29" ht="12.75">
      <c r="B20" s="39"/>
      <c r="C20" s="1"/>
      <c r="D20" s="1"/>
      <c r="E20" s="1"/>
      <c r="F20" s="1"/>
      <c r="G20" s="58"/>
      <c r="I20" s="39"/>
      <c r="J20" s="100"/>
      <c r="K20" s="82"/>
      <c r="L20" s="82"/>
      <c r="M20" s="82"/>
      <c r="N20" s="82"/>
      <c r="O20" s="83"/>
      <c r="Q20" s="6"/>
      <c r="R20" s="1"/>
      <c r="S20" s="1"/>
      <c r="T20" s="1"/>
      <c r="U20" s="1"/>
      <c r="V20" s="2"/>
      <c r="X20" s="6"/>
      <c r="Y20" s="1"/>
      <c r="Z20" s="1"/>
      <c r="AA20" s="1"/>
      <c r="AB20" s="1"/>
      <c r="AC20" s="2"/>
    </row>
    <row r="21" spans="2:29" ht="12.75">
      <c r="B21" s="39"/>
      <c r="C21" s="1"/>
      <c r="D21" s="1"/>
      <c r="E21" s="1"/>
      <c r="F21" s="1"/>
      <c r="G21" s="58"/>
      <c r="I21" s="85"/>
      <c r="J21" s="82"/>
      <c r="K21" s="82"/>
      <c r="L21" s="82"/>
      <c r="M21" s="82"/>
      <c r="N21" s="82"/>
      <c r="O21" s="83"/>
      <c r="Q21" s="6"/>
      <c r="R21" s="1"/>
      <c r="S21" s="1"/>
      <c r="T21" s="1"/>
      <c r="U21" s="1"/>
      <c r="V21" s="2"/>
      <c r="X21" s="6"/>
      <c r="Y21" s="1"/>
      <c r="Z21" s="1"/>
      <c r="AA21" s="1"/>
      <c r="AB21" s="1"/>
      <c r="AC21" s="2"/>
    </row>
    <row r="22" spans="2:29" ht="12.75">
      <c r="B22" s="39"/>
      <c r="C22" s="1"/>
      <c r="D22" s="1"/>
      <c r="E22" s="1"/>
      <c r="F22" s="1"/>
      <c r="G22" s="58"/>
      <c r="I22" s="81"/>
      <c r="J22" s="1"/>
      <c r="K22" s="1"/>
      <c r="L22" s="1"/>
      <c r="M22" s="1"/>
      <c r="N22" s="1"/>
      <c r="O22" s="58"/>
      <c r="Q22" s="6"/>
      <c r="R22" s="1"/>
      <c r="S22" s="1"/>
      <c r="T22" s="1"/>
      <c r="U22" s="1"/>
      <c r="V22" s="2"/>
      <c r="X22" s="6"/>
      <c r="Y22" s="1"/>
      <c r="Z22" s="1"/>
      <c r="AA22" s="1"/>
      <c r="AB22" s="1"/>
      <c r="AC22" s="2"/>
    </row>
    <row r="23" spans="2:29" ht="12.75">
      <c r="B23" s="39"/>
      <c r="C23" s="1"/>
      <c r="D23" s="1"/>
      <c r="E23" s="1"/>
      <c r="F23" s="1"/>
      <c r="G23" s="58"/>
      <c r="I23" s="39"/>
      <c r="J23" s="1"/>
      <c r="K23" s="1"/>
      <c r="L23" s="1"/>
      <c r="M23" s="1"/>
      <c r="N23" s="1"/>
      <c r="O23" s="58"/>
      <c r="Q23" s="6"/>
      <c r="R23" s="1"/>
      <c r="S23" s="1"/>
      <c r="T23" s="1"/>
      <c r="U23" s="1"/>
      <c r="V23" s="2"/>
      <c r="X23" s="6"/>
      <c r="Y23" s="1"/>
      <c r="Z23" s="1"/>
      <c r="AA23" s="1"/>
      <c r="AB23" s="1"/>
      <c r="AC23" s="2"/>
    </row>
    <row r="24" spans="2:29" ht="12.75">
      <c r="B24" s="39"/>
      <c r="C24" s="1"/>
      <c r="D24" s="1"/>
      <c r="E24" s="1"/>
      <c r="F24" s="1"/>
      <c r="G24" s="58"/>
      <c r="I24" s="86"/>
      <c r="J24" s="87"/>
      <c r="K24" s="1"/>
      <c r="L24" s="1"/>
      <c r="M24" s="1"/>
      <c r="N24" s="1"/>
      <c r="O24" s="58"/>
      <c r="Q24" s="6"/>
      <c r="R24" s="1"/>
      <c r="S24" s="1"/>
      <c r="T24" s="1"/>
      <c r="U24" s="1"/>
      <c r="V24" s="2"/>
      <c r="X24" s="6"/>
      <c r="Y24" s="1"/>
      <c r="Z24" s="1"/>
      <c r="AA24" s="1"/>
      <c r="AB24" s="1"/>
      <c r="AC24" s="2"/>
    </row>
    <row r="25" spans="2:29" ht="12.75">
      <c r="B25" s="39"/>
      <c r="C25" s="1"/>
      <c r="D25" s="1"/>
      <c r="E25" s="1"/>
      <c r="F25" s="1"/>
      <c r="G25" s="58"/>
      <c r="I25" s="86"/>
      <c r="J25" s="88"/>
      <c r="K25" s="1"/>
      <c r="L25" s="1"/>
      <c r="M25" s="1"/>
      <c r="N25" s="1"/>
      <c r="O25" s="58"/>
      <c r="Q25" s="6"/>
      <c r="R25" s="1"/>
      <c r="S25" s="1"/>
      <c r="T25" s="1"/>
      <c r="U25" s="1"/>
      <c r="V25" s="2"/>
      <c r="X25" s="6"/>
      <c r="Y25" s="1"/>
      <c r="Z25" s="1"/>
      <c r="AA25" s="1"/>
      <c r="AB25" s="1"/>
      <c r="AC25" s="2"/>
    </row>
    <row r="26" spans="2:29" ht="12.75">
      <c r="B26" s="39"/>
      <c r="C26" s="1"/>
      <c r="D26" s="1"/>
      <c r="E26" s="1"/>
      <c r="F26" s="1"/>
      <c r="G26" s="58"/>
      <c r="I26" s="86"/>
      <c r="J26" s="88"/>
      <c r="K26" s="1"/>
      <c r="L26" s="1"/>
      <c r="M26" s="1"/>
      <c r="N26" s="1"/>
      <c r="O26" s="58"/>
      <c r="Q26" s="6"/>
      <c r="R26" s="1"/>
      <c r="S26" s="1"/>
      <c r="T26" s="1"/>
      <c r="U26" s="1"/>
      <c r="V26" s="2"/>
      <c r="X26" s="6"/>
      <c r="Y26" s="1"/>
      <c r="Z26" s="1"/>
      <c r="AA26" s="1"/>
      <c r="AB26" s="1"/>
      <c r="AC26" s="2"/>
    </row>
    <row r="27" spans="2:29" ht="12.75">
      <c r="B27" s="39"/>
      <c r="C27" s="1"/>
      <c r="D27" s="1"/>
      <c r="E27" s="1"/>
      <c r="F27" s="1"/>
      <c r="G27" s="58"/>
      <c r="I27" s="89"/>
      <c r="J27" s="88"/>
      <c r="K27" s="1"/>
      <c r="L27" s="1"/>
      <c r="M27" s="1"/>
      <c r="N27" s="1"/>
      <c r="O27" s="58"/>
      <c r="Q27" s="6"/>
      <c r="R27" s="1"/>
      <c r="S27" s="1"/>
      <c r="T27" s="1"/>
      <c r="U27" s="1"/>
      <c r="V27" s="2"/>
      <c r="X27" s="6"/>
      <c r="Y27" s="1"/>
      <c r="Z27" s="1"/>
      <c r="AA27" s="1"/>
      <c r="AB27" s="1"/>
      <c r="AC27" s="2"/>
    </row>
    <row r="28" spans="2:29" ht="12.75">
      <c r="B28" s="39"/>
      <c r="C28" s="1"/>
      <c r="D28" s="1"/>
      <c r="E28" s="1"/>
      <c r="F28" s="1"/>
      <c r="G28" s="58"/>
      <c r="I28" s="39"/>
      <c r="J28" s="1"/>
      <c r="K28" s="1"/>
      <c r="L28" s="1"/>
      <c r="M28" s="1"/>
      <c r="N28" s="1"/>
      <c r="O28" s="58"/>
      <c r="Q28" s="6"/>
      <c r="R28" s="1"/>
      <c r="S28" s="1"/>
      <c r="T28" s="1"/>
      <c r="U28" s="1"/>
      <c r="V28" s="2"/>
      <c r="X28" s="6"/>
      <c r="Y28" s="1"/>
      <c r="Z28" s="1"/>
      <c r="AA28" s="1"/>
      <c r="AB28" s="1"/>
      <c r="AC28" s="2"/>
    </row>
    <row r="29" spans="2:29" ht="12.75">
      <c r="B29" s="39"/>
      <c r="C29" s="1"/>
      <c r="D29" s="1"/>
      <c r="E29" s="1"/>
      <c r="F29" s="1"/>
      <c r="G29" s="58"/>
      <c r="I29" s="39"/>
      <c r="J29" s="1"/>
      <c r="K29" s="1"/>
      <c r="L29" s="1"/>
      <c r="M29" s="1"/>
      <c r="N29" s="1"/>
      <c r="O29" s="58"/>
      <c r="Q29" s="6"/>
      <c r="R29" s="1"/>
      <c r="S29" s="1"/>
      <c r="T29" s="1"/>
      <c r="U29" s="1"/>
      <c r="V29" s="2"/>
      <c r="X29" s="6"/>
      <c r="Y29" s="1"/>
      <c r="Z29" s="1"/>
      <c r="AA29" s="1"/>
      <c r="AB29" s="1"/>
      <c r="AC29" s="2"/>
    </row>
    <row r="30" spans="2:29" ht="12.75">
      <c r="B30" s="39"/>
      <c r="C30" s="1"/>
      <c r="D30" s="1"/>
      <c r="E30" s="1"/>
      <c r="F30" s="1"/>
      <c r="G30" s="58"/>
      <c r="I30" s="39"/>
      <c r="J30" s="1"/>
      <c r="K30" s="1"/>
      <c r="L30" s="1"/>
      <c r="M30" s="1"/>
      <c r="N30" s="1"/>
      <c r="O30" s="58"/>
      <c r="Q30" s="6"/>
      <c r="R30" s="1"/>
      <c r="S30" s="1"/>
      <c r="T30" s="1"/>
      <c r="U30" s="1"/>
      <c r="V30" s="2"/>
      <c r="X30" s="6"/>
      <c r="Y30" s="1"/>
      <c r="Z30" s="1"/>
      <c r="AA30" s="1"/>
      <c r="AB30" s="1"/>
      <c r="AC30" s="2"/>
    </row>
    <row r="31" spans="2:29" ht="12.75">
      <c r="B31" s="39"/>
      <c r="C31" s="1"/>
      <c r="D31" s="1"/>
      <c r="E31" s="1"/>
      <c r="F31" s="1"/>
      <c r="G31" s="58"/>
      <c r="I31" s="39"/>
      <c r="J31" s="1"/>
      <c r="K31" s="1"/>
      <c r="L31" s="1"/>
      <c r="M31" s="1"/>
      <c r="N31" s="1"/>
      <c r="O31" s="58"/>
      <c r="Q31" s="6"/>
      <c r="R31" s="1"/>
      <c r="S31" s="1"/>
      <c r="T31" s="1"/>
      <c r="U31" s="1"/>
      <c r="V31" s="2"/>
      <c r="X31" s="6"/>
      <c r="Y31" s="1"/>
      <c r="Z31" s="1"/>
      <c r="AA31" s="1"/>
      <c r="AB31" s="1"/>
      <c r="AC31" s="2"/>
    </row>
    <row r="32" spans="2:29" ht="12.75">
      <c r="B32" s="39"/>
      <c r="C32" s="1"/>
      <c r="D32" s="1"/>
      <c r="E32" s="1"/>
      <c r="F32" s="1"/>
      <c r="G32" s="58"/>
      <c r="I32" s="39"/>
      <c r="J32" s="1"/>
      <c r="K32" s="1"/>
      <c r="L32" s="1"/>
      <c r="M32" s="1"/>
      <c r="N32" s="1"/>
      <c r="O32" s="58"/>
      <c r="Q32" s="6"/>
      <c r="R32" s="1"/>
      <c r="S32" s="1"/>
      <c r="T32" s="1"/>
      <c r="U32" s="1"/>
      <c r="V32" s="2"/>
      <c r="X32" s="6"/>
      <c r="Y32" s="1"/>
      <c r="Z32" s="1"/>
      <c r="AA32" s="1"/>
      <c r="AB32" s="1"/>
      <c r="AC32" s="2"/>
    </row>
    <row r="33" spans="2:29" ht="12.75">
      <c r="B33" s="39"/>
      <c r="C33" s="1"/>
      <c r="D33" s="1"/>
      <c r="E33" s="1"/>
      <c r="F33" s="1"/>
      <c r="G33" s="58"/>
      <c r="I33" s="39"/>
      <c r="J33" s="1"/>
      <c r="K33" s="1"/>
      <c r="L33" s="1"/>
      <c r="M33" s="1"/>
      <c r="N33" s="1"/>
      <c r="O33" s="58"/>
      <c r="Q33" s="6"/>
      <c r="R33" s="1"/>
      <c r="S33" s="1"/>
      <c r="T33" s="1"/>
      <c r="U33" s="1"/>
      <c r="V33" s="2"/>
      <c r="X33" s="6"/>
      <c r="Y33" s="1"/>
      <c r="Z33" s="1"/>
      <c r="AA33" s="1"/>
      <c r="AB33" s="1"/>
      <c r="AC33" s="2"/>
    </row>
    <row r="34" spans="2:29" ht="12.75">
      <c r="B34" s="39"/>
      <c r="C34" s="1"/>
      <c r="D34" s="1"/>
      <c r="E34" s="1"/>
      <c r="F34" s="1"/>
      <c r="G34" s="58"/>
      <c r="I34" s="39"/>
      <c r="J34" s="1"/>
      <c r="K34" s="1"/>
      <c r="L34" s="1"/>
      <c r="M34" s="1"/>
      <c r="N34" s="1"/>
      <c r="O34" s="58"/>
      <c r="Q34" s="6"/>
      <c r="R34" s="1"/>
      <c r="S34" s="1"/>
      <c r="T34" s="1"/>
      <c r="U34" s="1"/>
      <c r="V34" s="2"/>
      <c r="X34" s="6"/>
      <c r="Y34" s="1"/>
      <c r="Z34" s="1"/>
      <c r="AA34" s="1"/>
      <c r="AB34" s="1"/>
      <c r="AC34" s="2"/>
    </row>
    <row r="35" spans="2:29" ht="12.75">
      <c r="B35" s="39"/>
      <c r="C35" s="1"/>
      <c r="D35" s="1"/>
      <c r="E35" s="1"/>
      <c r="F35" s="1"/>
      <c r="G35" s="58"/>
      <c r="I35" s="39"/>
      <c r="J35" s="1"/>
      <c r="K35" s="1"/>
      <c r="L35" s="1"/>
      <c r="M35" s="1"/>
      <c r="N35" s="1"/>
      <c r="O35" s="58"/>
      <c r="Q35" s="6"/>
      <c r="R35" s="1"/>
      <c r="S35" s="1"/>
      <c r="T35" s="1"/>
      <c r="U35" s="1"/>
      <c r="V35" s="2"/>
      <c r="X35" s="6"/>
      <c r="Y35" s="1"/>
      <c r="Z35" s="1"/>
      <c r="AA35" s="1"/>
      <c r="AB35" s="1"/>
      <c r="AC35" s="2"/>
    </row>
    <row r="36" spans="2:29" ht="12.75">
      <c r="B36" s="39"/>
      <c r="C36" s="1"/>
      <c r="D36" s="1"/>
      <c r="E36" s="1"/>
      <c r="F36" s="1"/>
      <c r="G36" s="58"/>
      <c r="I36" s="39"/>
      <c r="J36" s="1"/>
      <c r="K36" s="1"/>
      <c r="L36" s="1"/>
      <c r="M36" s="1"/>
      <c r="N36" s="1"/>
      <c r="O36" s="58"/>
      <c r="Q36" s="6"/>
      <c r="R36" s="1"/>
      <c r="S36" s="1"/>
      <c r="T36" s="1"/>
      <c r="U36" s="1"/>
      <c r="V36" s="2"/>
      <c r="X36" s="6"/>
      <c r="Y36" s="1"/>
      <c r="Z36" s="1"/>
      <c r="AA36" s="1"/>
      <c r="AB36" s="1"/>
      <c r="AC36" s="2"/>
    </row>
    <row r="37" spans="2:29" ht="12.75">
      <c r="B37" s="39"/>
      <c r="C37" s="1"/>
      <c r="D37" s="1"/>
      <c r="E37" s="1"/>
      <c r="F37" s="1"/>
      <c r="G37" s="58"/>
      <c r="I37" s="39"/>
      <c r="J37" s="1"/>
      <c r="K37" s="1"/>
      <c r="L37" s="1"/>
      <c r="M37" s="1"/>
      <c r="N37" s="1"/>
      <c r="O37" s="58"/>
      <c r="Q37" s="6"/>
      <c r="R37" s="1"/>
      <c r="S37" s="1"/>
      <c r="T37" s="1"/>
      <c r="U37" s="1"/>
      <c r="V37" s="2"/>
      <c r="X37" s="6"/>
      <c r="Y37" s="1"/>
      <c r="Z37" s="1"/>
      <c r="AA37" s="1"/>
      <c r="AB37" s="1"/>
      <c r="AC37" s="2"/>
    </row>
    <row r="38" spans="2:29" ht="12.75">
      <c r="B38" s="39"/>
      <c r="C38" s="1"/>
      <c r="D38" s="1"/>
      <c r="E38" s="1"/>
      <c r="F38" s="1"/>
      <c r="G38" s="58"/>
      <c r="I38" s="39"/>
      <c r="J38" s="1"/>
      <c r="K38" s="1"/>
      <c r="L38" s="1"/>
      <c r="M38" s="1"/>
      <c r="N38" s="1"/>
      <c r="O38" s="58"/>
      <c r="Q38" s="6"/>
      <c r="R38" s="1"/>
      <c r="S38" s="1"/>
      <c r="T38" s="1"/>
      <c r="U38" s="1"/>
      <c r="V38" s="2"/>
      <c r="X38" s="6"/>
      <c r="Y38" s="1"/>
      <c r="Z38" s="1"/>
      <c r="AA38" s="1"/>
      <c r="AB38" s="1"/>
      <c r="AC38" s="2"/>
    </row>
    <row r="39" spans="2:29" ht="12.75">
      <c r="B39" s="39"/>
      <c r="C39" s="1"/>
      <c r="D39" s="1"/>
      <c r="E39" s="1"/>
      <c r="F39" s="1"/>
      <c r="G39" s="58"/>
      <c r="I39" s="39"/>
      <c r="J39" s="1"/>
      <c r="K39" s="1"/>
      <c r="L39" s="1"/>
      <c r="M39" s="1"/>
      <c r="N39" s="1"/>
      <c r="O39" s="58"/>
      <c r="Q39" s="6"/>
      <c r="R39" s="1"/>
      <c r="S39" s="1"/>
      <c r="T39" s="1"/>
      <c r="U39" s="1"/>
      <c r="V39" s="2"/>
      <c r="X39" s="6"/>
      <c r="Y39" s="1"/>
      <c r="Z39" s="1"/>
      <c r="AA39" s="1"/>
      <c r="AB39" s="1"/>
      <c r="AC39" s="2"/>
    </row>
    <row r="40" spans="2:29" ht="12.75">
      <c r="B40" s="39"/>
      <c r="C40" s="1"/>
      <c r="D40" s="1"/>
      <c r="E40" s="1"/>
      <c r="F40" s="1"/>
      <c r="G40" s="58"/>
      <c r="I40" s="39"/>
      <c r="J40" s="1"/>
      <c r="K40" s="1"/>
      <c r="L40" s="1"/>
      <c r="M40" s="1"/>
      <c r="N40" s="1"/>
      <c r="O40" s="58"/>
      <c r="Q40" s="6"/>
      <c r="R40" s="1"/>
      <c r="S40" s="1"/>
      <c r="T40" s="1"/>
      <c r="U40" s="1"/>
      <c r="V40" s="2"/>
      <c r="X40" s="6"/>
      <c r="Y40" s="1"/>
      <c r="Z40" s="1"/>
      <c r="AA40" s="1"/>
      <c r="AB40" s="1"/>
      <c r="AC40" s="2"/>
    </row>
    <row r="41" spans="2:29" ht="12.75">
      <c r="B41" s="39"/>
      <c r="C41" s="1"/>
      <c r="D41" s="1"/>
      <c r="E41" s="1"/>
      <c r="F41" s="1"/>
      <c r="G41" s="58"/>
      <c r="I41" s="39"/>
      <c r="J41" s="1"/>
      <c r="K41" s="1"/>
      <c r="L41" s="1"/>
      <c r="M41" s="1"/>
      <c r="N41" s="1"/>
      <c r="O41" s="58"/>
      <c r="Q41" s="6"/>
      <c r="R41" s="1"/>
      <c r="S41" s="1"/>
      <c r="T41" s="1"/>
      <c r="U41" s="1"/>
      <c r="V41" s="2"/>
      <c r="X41" s="6"/>
      <c r="Y41" s="1"/>
      <c r="Z41" s="1"/>
      <c r="AA41" s="1"/>
      <c r="AB41" s="1"/>
      <c r="AC41" s="2"/>
    </row>
    <row r="42" spans="2:29" ht="12.75">
      <c r="B42" s="39"/>
      <c r="C42" s="1"/>
      <c r="D42" s="1"/>
      <c r="E42" s="1"/>
      <c r="F42" s="1"/>
      <c r="G42" s="58"/>
      <c r="I42" s="39"/>
      <c r="J42" s="1"/>
      <c r="K42" s="1"/>
      <c r="L42" s="1"/>
      <c r="M42" s="1"/>
      <c r="N42" s="1"/>
      <c r="O42" s="58"/>
      <c r="Q42" s="6"/>
      <c r="R42" s="1"/>
      <c r="S42" s="1"/>
      <c r="T42" s="1"/>
      <c r="U42" s="1"/>
      <c r="V42" s="2"/>
      <c r="X42" s="6"/>
      <c r="Y42" s="1"/>
      <c r="Z42" s="1"/>
      <c r="AA42" s="1"/>
      <c r="AB42" s="1"/>
      <c r="AC42" s="2"/>
    </row>
    <row r="43" spans="2:29" ht="12.75">
      <c r="B43" s="39"/>
      <c r="C43" s="1"/>
      <c r="D43" s="1"/>
      <c r="E43" s="1"/>
      <c r="F43" s="1"/>
      <c r="G43" s="58"/>
      <c r="I43" s="39"/>
      <c r="J43" s="1"/>
      <c r="K43" s="1"/>
      <c r="L43" s="1"/>
      <c r="M43" s="1"/>
      <c r="N43" s="1"/>
      <c r="O43" s="58"/>
      <c r="Q43" s="6"/>
      <c r="R43" s="1"/>
      <c r="S43" s="1"/>
      <c r="T43" s="1"/>
      <c r="U43" s="1"/>
      <c r="V43" s="2"/>
      <c r="X43" s="6"/>
      <c r="Y43" s="1"/>
      <c r="Z43" s="1"/>
      <c r="AA43" s="1"/>
      <c r="AB43" s="1"/>
      <c r="AC43" s="2"/>
    </row>
    <row r="44" spans="2:29" ht="12.75">
      <c r="B44" s="39"/>
      <c r="C44" s="1"/>
      <c r="D44" s="1"/>
      <c r="E44" s="1"/>
      <c r="F44" s="1"/>
      <c r="G44" s="58"/>
      <c r="I44" s="39"/>
      <c r="J44" s="1"/>
      <c r="K44" s="1"/>
      <c r="L44" s="1"/>
      <c r="M44" s="1"/>
      <c r="N44" s="1"/>
      <c r="O44" s="58"/>
      <c r="Q44" s="6"/>
      <c r="R44" s="1"/>
      <c r="S44" s="1"/>
      <c r="T44" s="1"/>
      <c r="U44" s="1"/>
      <c r="V44" s="2"/>
      <c r="X44" s="6"/>
      <c r="Y44" s="1"/>
      <c r="Z44" s="1"/>
      <c r="AA44" s="1"/>
      <c r="AB44" s="1"/>
      <c r="AC44" s="2"/>
    </row>
    <row r="45" spans="2:29" ht="12.75">
      <c r="B45" s="39"/>
      <c r="C45" s="1"/>
      <c r="D45" s="1"/>
      <c r="E45" s="1"/>
      <c r="F45" s="1"/>
      <c r="G45" s="58"/>
      <c r="I45" s="39"/>
      <c r="J45" s="1"/>
      <c r="K45" s="1"/>
      <c r="L45" s="1"/>
      <c r="M45" s="1"/>
      <c r="N45" s="1"/>
      <c r="O45" s="58"/>
      <c r="Q45" s="6"/>
      <c r="R45" s="1"/>
      <c r="S45" s="1"/>
      <c r="T45" s="1"/>
      <c r="U45" s="1"/>
      <c r="V45" s="2"/>
      <c r="X45" s="6"/>
      <c r="Y45" s="1"/>
      <c r="Z45" s="1"/>
      <c r="AA45" s="1"/>
      <c r="AB45" s="1"/>
      <c r="AC45" s="2"/>
    </row>
    <row r="46" spans="2:29" ht="12.75">
      <c r="B46" s="39"/>
      <c r="C46" s="1"/>
      <c r="D46" s="1"/>
      <c r="E46" s="1"/>
      <c r="F46" s="1"/>
      <c r="G46" s="58"/>
      <c r="I46" s="39"/>
      <c r="J46" s="1"/>
      <c r="K46" s="1"/>
      <c r="L46" s="1"/>
      <c r="M46" s="1"/>
      <c r="N46" s="1"/>
      <c r="O46" s="58"/>
      <c r="Q46" s="6"/>
      <c r="R46" s="1"/>
      <c r="S46" s="1"/>
      <c r="T46" s="1"/>
      <c r="U46" s="1"/>
      <c r="V46" s="2"/>
      <c r="X46" s="6"/>
      <c r="Y46" s="1"/>
      <c r="Z46" s="1"/>
      <c r="AA46" s="1"/>
      <c r="AB46" s="1"/>
      <c r="AC46" s="2"/>
    </row>
    <row r="47" spans="2:29" ht="12.75">
      <c r="B47" s="39"/>
      <c r="C47" s="1"/>
      <c r="D47" s="1"/>
      <c r="E47" s="1"/>
      <c r="F47" s="1"/>
      <c r="G47" s="58"/>
      <c r="I47" s="39"/>
      <c r="J47" s="1"/>
      <c r="K47" s="1"/>
      <c r="L47" s="1"/>
      <c r="M47" s="1"/>
      <c r="N47" s="1"/>
      <c r="O47" s="58"/>
      <c r="Q47" s="6"/>
      <c r="R47" s="1"/>
      <c r="S47" s="1"/>
      <c r="T47" s="1"/>
      <c r="U47" s="1"/>
      <c r="V47" s="2"/>
      <c r="X47" s="6"/>
      <c r="Y47" s="1"/>
      <c r="Z47" s="1"/>
      <c r="AA47" s="1"/>
      <c r="AB47" s="1"/>
      <c r="AC47" s="2"/>
    </row>
    <row r="48" spans="2:29" ht="12.75">
      <c r="B48" s="39"/>
      <c r="C48" s="1"/>
      <c r="D48" s="1"/>
      <c r="E48" s="1"/>
      <c r="F48" s="1"/>
      <c r="G48" s="58"/>
      <c r="I48" s="39"/>
      <c r="J48" s="1"/>
      <c r="K48" s="1"/>
      <c r="L48" s="1"/>
      <c r="M48" s="1"/>
      <c r="N48" s="1"/>
      <c r="O48" s="58"/>
      <c r="Q48" s="6"/>
      <c r="R48" s="1"/>
      <c r="S48" s="1"/>
      <c r="T48" s="1"/>
      <c r="U48" s="1"/>
      <c r="V48" s="2"/>
      <c r="X48" s="6"/>
      <c r="Y48" s="1"/>
      <c r="Z48" s="1"/>
      <c r="AA48" s="1"/>
      <c r="AB48" s="1"/>
      <c r="AC48" s="2"/>
    </row>
    <row r="49" spans="2:29" ht="12.75">
      <c r="B49" s="39"/>
      <c r="C49" s="1"/>
      <c r="D49" s="1"/>
      <c r="E49" s="1"/>
      <c r="F49" s="1"/>
      <c r="G49" s="58"/>
      <c r="I49" s="39"/>
      <c r="J49" s="1"/>
      <c r="K49" s="1"/>
      <c r="L49" s="1"/>
      <c r="M49" s="1"/>
      <c r="N49" s="1"/>
      <c r="O49" s="58"/>
      <c r="Q49" s="6"/>
      <c r="R49" s="1"/>
      <c r="S49" s="1"/>
      <c r="T49" s="1"/>
      <c r="U49" s="1"/>
      <c r="V49" s="2"/>
      <c r="X49" s="6"/>
      <c r="Y49" s="1"/>
      <c r="Z49" s="1"/>
      <c r="AA49" s="1"/>
      <c r="AB49" s="1"/>
      <c r="AC49" s="2"/>
    </row>
    <row r="50" spans="2:29" ht="12.75">
      <c r="B50" s="39"/>
      <c r="C50" s="1"/>
      <c r="D50" s="1"/>
      <c r="E50" s="1"/>
      <c r="F50" s="1"/>
      <c r="G50" s="58"/>
      <c r="I50" s="39"/>
      <c r="J50" s="1"/>
      <c r="K50" s="1"/>
      <c r="L50" s="1"/>
      <c r="M50" s="1"/>
      <c r="N50" s="1"/>
      <c r="O50" s="58"/>
      <c r="Q50" s="6"/>
      <c r="R50" s="1"/>
      <c r="S50" s="1"/>
      <c r="T50" s="1"/>
      <c r="U50" s="1"/>
      <c r="V50" s="2"/>
      <c r="X50" s="6"/>
      <c r="Y50" s="1"/>
      <c r="Z50" s="1"/>
      <c r="AA50" s="1"/>
      <c r="AB50" s="1"/>
      <c r="AC50" s="2"/>
    </row>
    <row r="51" spans="2:29" ht="12.75">
      <c r="B51" s="39"/>
      <c r="C51" s="1"/>
      <c r="D51" s="1"/>
      <c r="E51" s="1"/>
      <c r="F51" s="1"/>
      <c r="G51" s="58"/>
      <c r="I51" s="39"/>
      <c r="J51" s="1"/>
      <c r="K51" s="1"/>
      <c r="L51" s="1"/>
      <c r="M51" s="1"/>
      <c r="N51" s="1"/>
      <c r="O51" s="58"/>
      <c r="Q51" s="6"/>
      <c r="R51" s="1"/>
      <c r="S51" s="1"/>
      <c r="T51" s="1"/>
      <c r="U51" s="1"/>
      <c r="V51" s="2"/>
      <c r="X51" s="6"/>
      <c r="Y51" s="1"/>
      <c r="Z51" s="1"/>
      <c r="AA51" s="1"/>
      <c r="AB51" s="1"/>
      <c r="AC51" s="2"/>
    </row>
    <row r="52" spans="2:29" ht="12.75">
      <c r="B52" s="39"/>
      <c r="C52" s="1"/>
      <c r="D52" s="1"/>
      <c r="E52" s="1"/>
      <c r="F52" s="1"/>
      <c r="G52" s="58"/>
      <c r="I52" s="39"/>
      <c r="J52" s="1"/>
      <c r="K52" s="1"/>
      <c r="L52" s="1"/>
      <c r="M52" s="1"/>
      <c r="N52" s="1"/>
      <c r="O52" s="58"/>
      <c r="Q52" s="6"/>
      <c r="R52" s="1"/>
      <c r="S52" s="1"/>
      <c r="T52" s="1"/>
      <c r="U52" s="1"/>
      <c r="V52" s="2"/>
      <c r="X52" s="6"/>
      <c r="Y52" s="1"/>
      <c r="Z52" s="1"/>
      <c r="AA52" s="1"/>
      <c r="AB52" s="1"/>
      <c r="AC52" s="2"/>
    </row>
    <row r="53" spans="2:29" ht="12.75">
      <c r="B53" s="39"/>
      <c r="C53" s="1"/>
      <c r="D53" s="1"/>
      <c r="E53" s="1"/>
      <c r="F53" s="1"/>
      <c r="G53" s="58"/>
      <c r="I53" s="39"/>
      <c r="J53" s="1"/>
      <c r="K53" s="1"/>
      <c r="L53" s="1"/>
      <c r="M53" s="1"/>
      <c r="N53" s="1"/>
      <c r="O53" s="58"/>
      <c r="Q53" s="6"/>
      <c r="R53" s="1"/>
      <c r="S53" s="1"/>
      <c r="T53" s="1"/>
      <c r="U53" s="1"/>
      <c r="V53" s="2"/>
      <c r="X53" s="6"/>
      <c r="Y53" s="1"/>
      <c r="Z53" s="1"/>
      <c r="AA53" s="1"/>
      <c r="AB53" s="1"/>
      <c r="AC53" s="2"/>
    </row>
    <row r="54" spans="2:29" ht="12.75">
      <c r="B54" s="39"/>
      <c r="C54" s="1"/>
      <c r="D54" s="1"/>
      <c r="E54" s="1"/>
      <c r="F54" s="1"/>
      <c r="G54" s="58"/>
      <c r="I54" s="39"/>
      <c r="J54" s="1"/>
      <c r="K54" s="1"/>
      <c r="L54" s="1"/>
      <c r="M54" s="1"/>
      <c r="N54" s="1"/>
      <c r="O54" s="58"/>
      <c r="Q54" s="6"/>
      <c r="R54" s="1"/>
      <c r="S54" s="1"/>
      <c r="T54" s="1"/>
      <c r="U54" s="1"/>
      <c r="V54" s="2"/>
      <c r="X54" s="6"/>
      <c r="Y54" s="1"/>
      <c r="Z54" s="1"/>
      <c r="AA54" s="1"/>
      <c r="AB54" s="1"/>
      <c r="AC54" s="2"/>
    </row>
    <row r="55" spans="2:29" ht="12.75">
      <c r="B55" s="39"/>
      <c r="C55" s="1"/>
      <c r="D55" s="1"/>
      <c r="E55" s="1"/>
      <c r="F55" s="1"/>
      <c r="G55" s="58"/>
      <c r="I55" s="39"/>
      <c r="J55" s="1"/>
      <c r="K55" s="1"/>
      <c r="L55" s="1"/>
      <c r="M55" s="1"/>
      <c r="N55" s="1"/>
      <c r="O55" s="58"/>
      <c r="Q55" s="6"/>
      <c r="R55" s="1"/>
      <c r="S55" s="1"/>
      <c r="T55" s="1"/>
      <c r="U55" s="1"/>
      <c r="V55" s="2"/>
      <c r="X55" s="6"/>
      <c r="Y55" s="1"/>
      <c r="Z55" s="1"/>
      <c r="AA55" s="1"/>
      <c r="AB55" s="1"/>
      <c r="AC55" s="2"/>
    </row>
    <row r="56" spans="2:29" ht="12.75">
      <c r="B56" s="39"/>
      <c r="C56" s="1"/>
      <c r="D56" s="1"/>
      <c r="E56" s="1"/>
      <c r="F56" s="1"/>
      <c r="G56" s="58"/>
      <c r="I56" s="39"/>
      <c r="J56" s="1"/>
      <c r="K56" s="1"/>
      <c r="L56" s="1"/>
      <c r="M56" s="1"/>
      <c r="N56" s="1"/>
      <c r="O56" s="58"/>
      <c r="Q56" s="6"/>
      <c r="R56" s="1"/>
      <c r="S56" s="1"/>
      <c r="T56" s="1"/>
      <c r="U56" s="1"/>
      <c r="V56" s="2"/>
      <c r="X56" s="6"/>
      <c r="Y56" s="1"/>
      <c r="Z56" s="1"/>
      <c r="AA56" s="1"/>
      <c r="AB56" s="1"/>
      <c r="AC56" s="2"/>
    </row>
    <row r="57" spans="2:29" ht="12.75">
      <c r="B57" s="39"/>
      <c r="C57" s="1"/>
      <c r="D57" s="1"/>
      <c r="E57" s="1"/>
      <c r="F57" s="1"/>
      <c r="G57" s="58"/>
      <c r="I57" s="39"/>
      <c r="J57" s="1"/>
      <c r="K57" s="1"/>
      <c r="L57" s="1"/>
      <c r="M57" s="1"/>
      <c r="N57" s="1"/>
      <c r="O57" s="58"/>
      <c r="Q57" s="6"/>
      <c r="R57" s="1"/>
      <c r="S57" s="1"/>
      <c r="T57" s="1"/>
      <c r="U57" s="1"/>
      <c r="V57" s="2"/>
      <c r="X57" s="6"/>
      <c r="Y57" s="1"/>
      <c r="Z57" s="1"/>
      <c r="AA57" s="1"/>
      <c r="AB57" s="1"/>
      <c r="AC57" s="2"/>
    </row>
    <row r="58" spans="2:29" ht="12.75">
      <c r="B58" s="39"/>
      <c r="C58" s="1"/>
      <c r="D58" s="1"/>
      <c r="E58" s="1"/>
      <c r="F58" s="1"/>
      <c r="G58" s="58"/>
      <c r="I58" s="39"/>
      <c r="J58" s="1"/>
      <c r="K58" s="1"/>
      <c r="L58" s="1"/>
      <c r="M58" s="1"/>
      <c r="N58" s="1"/>
      <c r="O58" s="58"/>
      <c r="Q58" s="6"/>
      <c r="R58" s="1"/>
      <c r="S58" s="1"/>
      <c r="T58" s="1"/>
      <c r="U58" s="1"/>
      <c r="V58" s="2"/>
      <c r="X58" s="6"/>
      <c r="Y58" s="1"/>
      <c r="Z58" s="1"/>
      <c r="AA58" s="1"/>
      <c r="AB58" s="1"/>
      <c r="AC58" s="2"/>
    </row>
    <row r="59" spans="2:29" ht="12.75">
      <c r="B59" s="39"/>
      <c r="C59" s="1"/>
      <c r="D59" s="1"/>
      <c r="E59" s="1"/>
      <c r="F59" s="1"/>
      <c r="G59" s="58"/>
      <c r="I59" s="39"/>
      <c r="J59" s="1"/>
      <c r="K59" s="1"/>
      <c r="L59" s="1"/>
      <c r="M59" s="1"/>
      <c r="N59" s="1"/>
      <c r="O59" s="58"/>
      <c r="Q59" s="6"/>
      <c r="R59" s="1"/>
      <c r="S59" s="1"/>
      <c r="T59" s="1"/>
      <c r="U59" s="1"/>
      <c r="V59" s="2"/>
      <c r="X59" s="6"/>
      <c r="Y59" s="1"/>
      <c r="Z59" s="1"/>
      <c r="AA59" s="1"/>
      <c r="AB59" s="1"/>
      <c r="AC59" s="2"/>
    </row>
    <row r="60" spans="2:29" ht="12.75">
      <c r="B60" s="39"/>
      <c r="C60" s="1"/>
      <c r="D60" s="1"/>
      <c r="E60" s="1"/>
      <c r="F60" s="1"/>
      <c r="G60" s="58"/>
      <c r="I60" s="39"/>
      <c r="J60" s="1"/>
      <c r="K60" s="1"/>
      <c r="L60" s="1"/>
      <c r="M60" s="1"/>
      <c r="N60" s="1"/>
      <c r="O60" s="58"/>
      <c r="Q60" s="6"/>
      <c r="R60" s="1"/>
      <c r="S60" s="1"/>
      <c r="T60" s="1"/>
      <c r="U60" s="1"/>
      <c r="V60" s="2"/>
      <c r="X60" s="6"/>
      <c r="Y60" s="1"/>
      <c r="Z60" s="1"/>
      <c r="AA60" s="1"/>
      <c r="AB60" s="1"/>
      <c r="AC60" s="2"/>
    </row>
    <row r="61" spans="2:29" ht="12.75">
      <c r="B61" s="39"/>
      <c r="C61" s="1"/>
      <c r="D61" s="1"/>
      <c r="E61" s="1"/>
      <c r="F61" s="1"/>
      <c r="G61" s="58"/>
      <c r="I61" s="39"/>
      <c r="J61" s="1"/>
      <c r="K61" s="1"/>
      <c r="L61" s="1"/>
      <c r="M61" s="1"/>
      <c r="N61" s="1"/>
      <c r="O61" s="58"/>
      <c r="Q61" s="6"/>
      <c r="R61" s="1"/>
      <c r="S61" s="1"/>
      <c r="T61" s="1"/>
      <c r="U61" s="1"/>
      <c r="V61" s="2"/>
      <c r="X61" s="6"/>
      <c r="Y61" s="1"/>
      <c r="Z61" s="1"/>
      <c r="AA61" s="1"/>
      <c r="AB61" s="1"/>
      <c r="AC61" s="2"/>
    </row>
    <row r="62" spans="2:29" ht="12.75">
      <c r="B62" s="39"/>
      <c r="C62" s="1"/>
      <c r="D62" s="1"/>
      <c r="E62" s="1"/>
      <c r="F62" s="1"/>
      <c r="G62" s="58"/>
      <c r="I62" s="39"/>
      <c r="J62" s="1"/>
      <c r="K62" s="1"/>
      <c r="L62" s="1"/>
      <c r="M62" s="1"/>
      <c r="N62" s="1"/>
      <c r="O62" s="58"/>
      <c r="Q62" s="6"/>
      <c r="R62" s="1"/>
      <c r="S62" s="1"/>
      <c r="T62" s="1"/>
      <c r="U62" s="1"/>
      <c r="V62" s="2"/>
      <c r="X62" s="6"/>
      <c r="Y62" s="1"/>
      <c r="Z62" s="1"/>
      <c r="AA62" s="1"/>
      <c r="AB62" s="1"/>
      <c r="AC62" s="2"/>
    </row>
    <row r="63" spans="2:29" ht="12.75">
      <c r="B63" s="39"/>
      <c r="C63" s="1"/>
      <c r="D63" s="1"/>
      <c r="E63" s="1"/>
      <c r="F63" s="1"/>
      <c r="G63" s="58"/>
      <c r="I63" s="39"/>
      <c r="J63" s="1"/>
      <c r="K63" s="1"/>
      <c r="L63" s="1"/>
      <c r="M63" s="1"/>
      <c r="N63" s="1"/>
      <c r="O63" s="58"/>
      <c r="Q63" s="6"/>
      <c r="R63" s="1"/>
      <c r="S63" s="1"/>
      <c r="T63" s="1"/>
      <c r="U63" s="1"/>
      <c r="V63" s="2"/>
      <c r="X63" s="6"/>
      <c r="Y63" s="1"/>
      <c r="Z63" s="1"/>
      <c r="AA63" s="1"/>
      <c r="AB63" s="1"/>
      <c r="AC63" s="2"/>
    </row>
    <row r="64" spans="2:29" ht="12.75">
      <c r="B64" s="39"/>
      <c r="C64" s="1"/>
      <c r="D64" s="1"/>
      <c r="E64" s="1"/>
      <c r="F64" s="1"/>
      <c r="G64" s="58"/>
      <c r="I64" s="39"/>
      <c r="J64" s="1"/>
      <c r="K64" s="1"/>
      <c r="L64" s="1"/>
      <c r="M64" s="1"/>
      <c r="N64" s="1"/>
      <c r="O64" s="58"/>
      <c r="Q64" s="6"/>
      <c r="R64" s="1"/>
      <c r="S64" s="1"/>
      <c r="T64" s="1"/>
      <c r="U64" s="1"/>
      <c r="V64" s="2"/>
      <c r="X64" s="6"/>
      <c r="Y64" s="1"/>
      <c r="Z64" s="1"/>
      <c r="AA64" s="1"/>
      <c r="AB64" s="1"/>
      <c r="AC64" s="2"/>
    </row>
    <row r="65" spans="2:29" ht="12.75">
      <c r="B65" s="39"/>
      <c r="C65" s="1"/>
      <c r="D65" s="1"/>
      <c r="E65" s="1"/>
      <c r="F65" s="1"/>
      <c r="G65" s="58"/>
      <c r="I65" s="39"/>
      <c r="J65" s="1"/>
      <c r="K65" s="1"/>
      <c r="L65" s="1"/>
      <c r="M65" s="1"/>
      <c r="N65" s="1"/>
      <c r="O65" s="58"/>
      <c r="Q65" s="6"/>
      <c r="R65" s="1"/>
      <c r="S65" s="1"/>
      <c r="T65" s="1"/>
      <c r="U65" s="1"/>
      <c r="V65" s="2"/>
      <c r="X65" s="6"/>
      <c r="Y65" s="1"/>
      <c r="Z65" s="1"/>
      <c r="AA65" s="1"/>
      <c r="AB65" s="1"/>
      <c r="AC65" s="2"/>
    </row>
    <row r="66" spans="2:29" ht="12.75">
      <c r="B66" s="39"/>
      <c r="C66" s="1"/>
      <c r="D66" s="1"/>
      <c r="E66" s="1"/>
      <c r="F66" s="1"/>
      <c r="G66" s="58"/>
      <c r="I66" s="39"/>
      <c r="J66" s="1"/>
      <c r="K66" s="1"/>
      <c r="L66" s="1"/>
      <c r="M66" s="1"/>
      <c r="N66" s="1"/>
      <c r="O66" s="58"/>
      <c r="Q66" s="6"/>
      <c r="R66" s="1"/>
      <c r="S66" s="1"/>
      <c r="T66" s="1"/>
      <c r="U66" s="1"/>
      <c r="V66" s="2"/>
      <c r="X66" s="6"/>
      <c r="Y66" s="1"/>
      <c r="Z66" s="1"/>
      <c r="AA66" s="1"/>
      <c r="AB66" s="1"/>
      <c r="AC66" s="2"/>
    </row>
    <row r="67" spans="2:29" ht="12.75">
      <c r="B67" s="39"/>
      <c r="C67" s="1"/>
      <c r="D67" s="1"/>
      <c r="E67" s="1"/>
      <c r="F67" s="1"/>
      <c r="G67" s="58"/>
      <c r="I67" s="39"/>
      <c r="J67" s="1"/>
      <c r="K67" s="1"/>
      <c r="L67" s="1"/>
      <c r="M67" s="1"/>
      <c r="N67" s="1"/>
      <c r="O67" s="58"/>
      <c r="Q67" s="6"/>
      <c r="R67" s="1"/>
      <c r="S67" s="1"/>
      <c r="T67" s="1"/>
      <c r="U67" s="1"/>
      <c r="V67" s="2"/>
      <c r="X67" s="6"/>
      <c r="Y67" s="1"/>
      <c r="Z67" s="1"/>
      <c r="AA67" s="1"/>
      <c r="AB67" s="1"/>
      <c r="AC67" s="2"/>
    </row>
    <row r="68" spans="2:29" ht="12.75">
      <c r="B68" s="39"/>
      <c r="C68" s="1"/>
      <c r="D68" s="1"/>
      <c r="E68" s="1"/>
      <c r="F68" s="1"/>
      <c r="G68" s="58"/>
      <c r="I68" s="39"/>
      <c r="J68" s="1"/>
      <c r="K68" s="1"/>
      <c r="L68" s="1"/>
      <c r="M68" s="1"/>
      <c r="N68" s="1"/>
      <c r="O68" s="58"/>
      <c r="Q68" s="6"/>
      <c r="R68" s="1"/>
      <c r="S68" s="1"/>
      <c r="T68" s="1"/>
      <c r="U68" s="1"/>
      <c r="V68" s="2"/>
      <c r="X68" s="6"/>
      <c r="Y68" s="1"/>
      <c r="Z68" s="1"/>
      <c r="AA68" s="1"/>
      <c r="AB68" s="1"/>
      <c r="AC68" s="2"/>
    </row>
    <row r="69" spans="2:29" ht="12.75">
      <c r="B69" s="39"/>
      <c r="C69" s="1"/>
      <c r="D69" s="1"/>
      <c r="E69" s="1"/>
      <c r="F69" s="1"/>
      <c r="G69" s="58"/>
      <c r="I69" s="39"/>
      <c r="J69" s="1"/>
      <c r="K69" s="1"/>
      <c r="L69" s="1"/>
      <c r="M69" s="1"/>
      <c r="N69" s="1"/>
      <c r="O69" s="58"/>
      <c r="Q69" s="6"/>
      <c r="R69" s="1"/>
      <c r="S69" s="1"/>
      <c r="T69" s="1"/>
      <c r="U69" s="1"/>
      <c r="V69" s="2"/>
      <c r="X69" s="6"/>
      <c r="Y69" s="1"/>
      <c r="Z69" s="1"/>
      <c r="AA69" s="1"/>
      <c r="AB69" s="1"/>
      <c r="AC69" s="2"/>
    </row>
    <row r="70" spans="2:29" ht="12.75">
      <c r="B70" s="39"/>
      <c r="C70" s="1"/>
      <c r="D70" s="1"/>
      <c r="E70" s="1"/>
      <c r="F70" s="1"/>
      <c r="G70" s="58"/>
      <c r="I70" s="39"/>
      <c r="J70" s="1"/>
      <c r="K70" s="1"/>
      <c r="L70" s="1"/>
      <c r="M70" s="1"/>
      <c r="N70" s="1"/>
      <c r="O70" s="58"/>
      <c r="Q70" s="6"/>
      <c r="R70" s="1"/>
      <c r="S70" s="1"/>
      <c r="T70" s="1"/>
      <c r="U70" s="1"/>
      <c r="V70" s="2"/>
      <c r="X70" s="6"/>
      <c r="Y70" s="1"/>
      <c r="Z70" s="1"/>
      <c r="AA70" s="1"/>
      <c r="AB70" s="1"/>
      <c r="AC70" s="2"/>
    </row>
    <row r="71" spans="2:29" ht="12.75">
      <c r="B71" s="39"/>
      <c r="C71" s="1"/>
      <c r="D71" s="1"/>
      <c r="E71" s="1"/>
      <c r="F71" s="1"/>
      <c r="G71" s="58"/>
      <c r="I71" s="39"/>
      <c r="J71" s="1"/>
      <c r="K71" s="1"/>
      <c r="L71" s="1"/>
      <c r="M71" s="1"/>
      <c r="N71" s="1"/>
      <c r="O71" s="58"/>
      <c r="Q71" s="6"/>
      <c r="R71" s="1"/>
      <c r="S71" s="1"/>
      <c r="T71" s="1"/>
      <c r="U71" s="1"/>
      <c r="V71" s="2"/>
      <c r="X71" s="6"/>
      <c r="Y71" s="1"/>
      <c r="Z71" s="1"/>
      <c r="AA71" s="1"/>
      <c r="AB71" s="1"/>
      <c r="AC71" s="2"/>
    </row>
    <row r="72" spans="2:29" ht="12.75">
      <c r="B72" s="39"/>
      <c r="C72" s="1"/>
      <c r="D72" s="1"/>
      <c r="E72" s="1"/>
      <c r="F72" s="1"/>
      <c r="G72" s="58"/>
      <c r="I72" s="39"/>
      <c r="J72" s="1"/>
      <c r="K72" s="1"/>
      <c r="L72" s="1"/>
      <c r="M72" s="1"/>
      <c r="N72" s="1"/>
      <c r="O72" s="58"/>
      <c r="Q72" s="6"/>
      <c r="R72" s="1"/>
      <c r="S72" s="1"/>
      <c r="T72" s="1"/>
      <c r="U72" s="1"/>
      <c r="V72" s="2"/>
      <c r="X72" s="6"/>
      <c r="Y72" s="1"/>
      <c r="Z72" s="1"/>
      <c r="AA72" s="1"/>
      <c r="AB72" s="1"/>
      <c r="AC72" s="2"/>
    </row>
    <row r="73" spans="2:29" ht="12.75">
      <c r="B73" s="39"/>
      <c r="C73" s="1"/>
      <c r="D73" s="1"/>
      <c r="E73" s="1"/>
      <c r="F73" s="1"/>
      <c r="G73" s="58"/>
      <c r="I73" s="39"/>
      <c r="J73" s="1"/>
      <c r="K73" s="1"/>
      <c r="L73" s="1"/>
      <c r="M73" s="1"/>
      <c r="N73" s="1"/>
      <c r="O73" s="58"/>
      <c r="Q73" s="6"/>
      <c r="R73" s="1"/>
      <c r="S73" s="1"/>
      <c r="T73" s="1"/>
      <c r="U73" s="1"/>
      <c r="V73" s="2"/>
      <c r="X73" s="6"/>
      <c r="Y73" s="1"/>
      <c r="Z73" s="1"/>
      <c r="AA73" s="1"/>
      <c r="AB73" s="1"/>
      <c r="AC73" s="2"/>
    </row>
    <row r="74" spans="2:29" ht="12.75">
      <c r="B74" s="39"/>
      <c r="C74" s="1"/>
      <c r="D74" s="1"/>
      <c r="E74" s="1"/>
      <c r="F74" s="1"/>
      <c r="G74" s="58"/>
      <c r="I74" s="39"/>
      <c r="J74" s="1"/>
      <c r="K74" s="1"/>
      <c r="L74" s="1"/>
      <c r="M74" s="1"/>
      <c r="N74" s="1"/>
      <c r="O74" s="58"/>
      <c r="Q74" s="6"/>
      <c r="R74" s="1"/>
      <c r="S74" s="1"/>
      <c r="T74" s="1"/>
      <c r="U74" s="1"/>
      <c r="V74" s="2"/>
      <c r="X74" s="6"/>
      <c r="Y74" s="1"/>
      <c r="Z74" s="1"/>
      <c r="AA74" s="1"/>
      <c r="AB74" s="1"/>
      <c r="AC74" s="2"/>
    </row>
    <row r="75" spans="2:29" ht="12.75">
      <c r="B75" s="39"/>
      <c r="C75" s="1"/>
      <c r="D75" s="1"/>
      <c r="E75" s="1"/>
      <c r="F75" s="1"/>
      <c r="G75" s="58"/>
      <c r="I75" s="39"/>
      <c r="J75" s="1"/>
      <c r="K75" s="1"/>
      <c r="L75" s="1"/>
      <c r="M75" s="1"/>
      <c r="N75" s="1"/>
      <c r="O75" s="58"/>
      <c r="Q75" s="6"/>
      <c r="R75" s="1"/>
      <c r="S75" s="1"/>
      <c r="T75" s="1"/>
      <c r="U75" s="1"/>
      <c r="V75" s="2"/>
      <c r="X75" s="6"/>
      <c r="Y75" s="1"/>
      <c r="Z75" s="1"/>
      <c r="AA75" s="1"/>
      <c r="AB75" s="1"/>
      <c r="AC75" s="2"/>
    </row>
    <row r="76" spans="2:29" ht="12.75">
      <c r="B76" s="39"/>
      <c r="C76" s="1"/>
      <c r="D76" s="1"/>
      <c r="E76" s="1"/>
      <c r="F76" s="1"/>
      <c r="G76" s="58"/>
      <c r="I76" s="39"/>
      <c r="J76" s="1"/>
      <c r="K76" s="1"/>
      <c r="L76" s="1"/>
      <c r="M76" s="1"/>
      <c r="N76" s="1"/>
      <c r="O76" s="58"/>
      <c r="Q76" s="6"/>
      <c r="R76" s="1"/>
      <c r="S76" s="1"/>
      <c r="T76" s="1"/>
      <c r="U76" s="1"/>
      <c r="V76" s="2"/>
      <c r="X76" s="6"/>
      <c r="Y76" s="1"/>
      <c r="Z76" s="1"/>
      <c r="AA76" s="1"/>
      <c r="AB76" s="1"/>
      <c r="AC76" s="2"/>
    </row>
    <row r="77" spans="2:29" ht="12.75">
      <c r="B77" s="39"/>
      <c r="C77" s="1"/>
      <c r="D77" s="1"/>
      <c r="E77" s="1"/>
      <c r="F77" s="1"/>
      <c r="G77" s="58"/>
      <c r="I77" s="39"/>
      <c r="J77" s="1"/>
      <c r="K77" s="1"/>
      <c r="L77" s="1"/>
      <c r="M77" s="1"/>
      <c r="N77" s="1"/>
      <c r="O77" s="58"/>
      <c r="Q77" s="6"/>
      <c r="R77" s="1"/>
      <c r="S77" s="1"/>
      <c r="T77" s="1"/>
      <c r="U77" s="1"/>
      <c r="V77" s="2"/>
      <c r="X77" s="6"/>
      <c r="Y77" s="1"/>
      <c r="Z77" s="1"/>
      <c r="AA77" s="1"/>
      <c r="AB77" s="1"/>
      <c r="AC77" s="2"/>
    </row>
    <row r="78" spans="2:29" ht="12.75">
      <c r="B78" s="39"/>
      <c r="C78" s="1"/>
      <c r="D78" s="1"/>
      <c r="E78" s="1"/>
      <c r="F78" s="1"/>
      <c r="G78" s="58"/>
      <c r="I78" s="39"/>
      <c r="J78" s="1"/>
      <c r="K78" s="1"/>
      <c r="L78" s="1"/>
      <c r="M78" s="1"/>
      <c r="N78" s="1"/>
      <c r="O78" s="58"/>
      <c r="Q78" s="6"/>
      <c r="R78" s="1"/>
      <c r="S78" s="1"/>
      <c r="T78" s="1"/>
      <c r="U78" s="1"/>
      <c r="V78" s="2"/>
      <c r="X78" s="6"/>
      <c r="Y78" s="1"/>
      <c r="Z78" s="1"/>
      <c r="AA78" s="1"/>
      <c r="AB78" s="1"/>
      <c r="AC78" s="2"/>
    </row>
    <row r="79" spans="2:29" ht="12.75">
      <c r="B79" s="39"/>
      <c r="C79" s="1"/>
      <c r="D79" s="1"/>
      <c r="E79" s="1"/>
      <c r="F79" s="1"/>
      <c r="G79" s="58"/>
      <c r="I79" s="39"/>
      <c r="J79" s="1"/>
      <c r="K79" s="1"/>
      <c r="L79" s="1"/>
      <c r="M79" s="1"/>
      <c r="N79" s="1"/>
      <c r="O79" s="58"/>
      <c r="Q79" s="6"/>
      <c r="R79" s="1"/>
      <c r="S79" s="1"/>
      <c r="T79" s="1"/>
      <c r="U79" s="1"/>
      <c r="V79" s="2"/>
      <c r="X79" s="6"/>
      <c r="Y79" s="1"/>
      <c r="Z79" s="1"/>
      <c r="AA79" s="1"/>
      <c r="AB79" s="1"/>
      <c r="AC79" s="2"/>
    </row>
    <row r="80" spans="2:29" ht="12.75">
      <c r="B80" s="39"/>
      <c r="C80" s="1"/>
      <c r="D80" s="1"/>
      <c r="E80" s="1"/>
      <c r="F80" s="1"/>
      <c r="G80" s="58"/>
      <c r="I80" s="39"/>
      <c r="J80" s="1"/>
      <c r="K80" s="1"/>
      <c r="L80" s="1"/>
      <c r="M80" s="1"/>
      <c r="N80" s="1"/>
      <c r="O80" s="58"/>
      <c r="Q80" s="6"/>
      <c r="R80" s="1"/>
      <c r="S80" s="1"/>
      <c r="T80" s="1"/>
      <c r="U80" s="1"/>
      <c r="V80" s="2"/>
      <c r="X80" s="6"/>
      <c r="Y80" s="1"/>
      <c r="Z80" s="1"/>
      <c r="AA80" s="1"/>
      <c r="AB80" s="1"/>
      <c r="AC80" s="2"/>
    </row>
    <row r="81" spans="2:29" ht="12.75">
      <c r="B81" s="39"/>
      <c r="C81" s="1"/>
      <c r="D81" s="1"/>
      <c r="E81" s="1"/>
      <c r="F81" s="1"/>
      <c r="G81" s="58"/>
      <c r="I81" s="39"/>
      <c r="J81" s="1"/>
      <c r="K81" s="1"/>
      <c r="L81" s="1"/>
      <c r="M81" s="1"/>
      <c r="N81" s="1"/>
      <c r="O81" s="58"/>
      <c r="Q81" s="6"/>
      <c r="R81" s="1"/>
      <c r="S81" s="1"/>
      <c r="T81" s="1"/>
      <c r="U81" s="1"/>
      <c r="V81" s="2"/>
      <c r="X81" s="6"/>
      <c r="Y81" s="1"/>
      <c r="Z81" s="1"/>
      <c r="AA81" s="1"/>
      <c r="AB81" s="1"/>
      <c r="AC81" s="2"/>
    </row>
    <row r="82" spans="2:29" ht="12.75">
      <c r="B82" s="39"/>
      <c r="C82" s="1"/>
      <c r="D82" s="1"/>
      <c r="E82" s="1"/>
      <c r="F82" s="1"/>
      <c r="G82" s="58"/>
      <c r="I82" s="39"/>
      <c r="J82" s="1"/>
      <c r="K82" s="1"/>
      <c r="L82" s="1"/>
      <c r="M82" s="1"/>
      <c r="N82" s="1"/>
      <c r="O82" s="58"/>
      <c r="Q82" s="6"/>
      <c r="R82" s="1"/>
      <c r="S82" s="1"/>
      <c r="T82" s="1"/>
      <c r="U82" s="1"/>
      <c r="V82" s="2"/>
      <c r="X82" s="6"/>
      <c r="Y82" s="1"/>
      <c r="Z82" s="1"/>
      <c r="AA82" s="1"/>
      <c r="AB82" s="1"/>
      <c r="AC82" s="2"/>
    </row>
    <row r="83" spans="2:29" ht="12.75">
      <c r="B83" s="39"/>
      <c r="C83" s="1"/>
      <c r="D83" s="1"/>
      <c r="E83" s="1"/>
      <c r="F83" s="1"/>
      <c r="G83" s="58"/>
      <c r="I83" s="39"/>
      <c r="J83" s="1"/>
      <c r="K83" s="1"/>
      <c r="L83" s="1"/>
      <c r="M83" s="1"/>
      <c r="N83" s="1"/>
      <c r="O83" s="58"/>
      <c r="Q83" s="6"/>
      <c r="R83" s="1"/>
      <c r="S83" s="1"/>
      <c r="T83" s="1"/>
      <c r="U83" s="1"/>
      <c r="V83" s="2"/>
      <c r="X83" s="6"/>
      <c r="Y83" s="1"/>
      <c r="Z83" s="1"/>
      <c r="AA83" s="1"/>
      <c r="AB83" s="1"/>
      <c r="AC83" s="2"/>
    </row>
    <row r="84" spans="2:29" ht="12.75">
      <c r="B84" s="39"/>
      <c r="C84" s="1"/>
      <c r="D84" s="1"/>
      <c r="E84" s="1"/>
      <c r="F84" s="1"/>
      <c r="G84" s="58"/>
      <c r="I84" s="39"/>
      <c r="J84" s="1"/>
      <c r="K84" s="1"/>
      <c r="L84" s="1"/>
      <c r="M84" s="1"/>
      <c r="N84" s="1"/>
      <c r="O84" s="58"/>
      <c r="Q84" s="6"/>
      <c r="R84" s="1"/>
      <c r="S84" s="1"/>
      <c r="T84" s="1"/>
      <c r="U84" s="1"/>
      <c r="V84" s="2"/>
      <c r="X84" s="6"/>
      <c r="Y84" s="1"/>
      <c r="Z84" s="1"/>
      <c r="AA84" s="1"/>
      <c r="AB84" s="1"/>
      <c r="AC84" s="2"/>
    </row>
    <row r="85" spans="2:29" ht="12.75">
      <c r="B85" s="39"/>
      <c r="C85" s="1"/>
      <c r="D85" s="1"/>
      <c r="E85" s="1"/>
      <c r="F85" s="1"/>
      <c r="G85" s="58"/>
      <c r="I85" s="39"/>
      <c r="J85" s="1"/>
      <c r="K85" s="1"/>
      <c r="L85" s="1"/>
      <c r="M85" s="1"/>
      <c r="N85" s="1"/>
      <c r="O85" s="58"/>
      <c r="Q85" s="6"/>
      <c r="R85" s="1"/>
      <c r="S85" s="1"/>
      <c r="T85" s="1"/>
      <c r="U85" s="1"/>
      <c r="V85" s="2"/>
      <c r="X85" s="6"/>
      <c r="Y85" s="1"/>
      <c r="Z85" s="1"/>
      <c r="AA85" s="1"/>
      <c r="AB85" s="1"/>
      <c r="AC85" s="2"/>
    </row>
    <row r="86" spans="2:29" ht="12.75">
      <c r="B86" s="39"/>
      <c r="C86" s="1"/>
      <c r="D86" s="1"/>
      <c r="E86" s="1"/>
      <c r="F86" s="1"/>
      <c r="G86" s="58"/>
      <c r="I86" s="39"/>
      <c r="J86" s="1"/>
      <c r="K86" s="1"/>
      <c r="L86" s="1"/>
      <c r="M86" s="1"/>
      <c r="N86" s="1"/>
      <c r="O86" s="58"/>
      <c r="Q86" s="6"/>
      <c r="R86" s="1"/>
      <c r="S86" s="1"/>
      <c r="T86" s="1"/>
      <c r="U86" s="1"/>
      <c r="V86" s="2"/>
      <c r="X86" s="6"/>
      <c r="Y86" s="1"/>
      <c r="Z86" s="1"/>
      <c r="AA86" s="1"/>
      <c r="AB86" s="1"/>
      <c r="AC86" s="2"/>
    </row>
    <row r="87" spans="2:29" ht="12.75">
      <c r="B87" s="39"/>
      <c r="C87" s="1"/>
      <c r="D87" s="1"/>
      <c r="E87" s="1"/>
      <c r="F87" s="1"/>
      <c r="G87" s="58"/>
      <c r="I87" s="39"/>
      <c r="J87" s="1"/>
      <c r="K87" s="1"/>
      <c r="L87" s="1"/>
      <c r="M87" s="1"/>
      <c r="N87" s="1"/>
      <c r="O87" s="58"/>
      <c r="Q87" s="6"/>
      <c r="R87" s="1"/>
      <c r="S87" s="1"/>
      <c r="T87" s="1"/>
      <c r="U87" s="1"/>
      <c r="V87" s="2"/>
      <c r="X87" s="6"/>
      <c r="Y87" s="1"/>
      <c r="Z87" s="1"/>
      <c r="AA87" s="1"/>
      <c r="AB87" s="1"/>
      <c r="AC87" s="2"/>
    </row>
    <row r="88" spans="2:29" ht="12.75">
      <c r="B88" s="39"/>
      <c r="C88" s="1"/>
      <c r="D88" s="1"/>
      <c r="E88" s="1"/>
      <c r="F88" s="1"/>
      <c r="G88" s="58"/>
      <c r="I88" s="39"/>
      <c r="J88" s="1"/>
      <c r="K88" s="1"/>
      <c r="L88" s="1"/>
      <c r="M88" s="1"/>
      <c r="N88" s="1"/>
      <c r="O88" s="58"/>
      <c r="Q88" s="6"/>
      <c r="R88" s="1"/>
      <c r="S88" s="1"/>
      <c r="T88" s="1"/>
      <c r="U88" s="1"/>
      <c r="V88" s="2"/>
      <c r="X88" s="6"/>
      <c r="Y88" s="1"/>
      <c r="Z88" s="1"/>
      <c r="AA88" s="1"/>
      <c r="AB88" s="1"/>
      <c r="AC88" s="2"/>
    </row>
    <row r="89" spans="2:29" ht="12.75">
      <c r="B89" s="39"/>
      <c r="C89" s="1"/>
      <c r="D89" s="1"/>
      <c r="E89" s="1"/>
      <c r="F89" s="1"/>
      <c r="G89" s="58"/>
      <c r="I89" s="39"/>
      <c r="J89" s="1"/>
      <c r="K89" s="1"/>
      <c r="L89" s="1"/>
      <c r="M89" s="1"/>
      <c r="N89" s="1"/>
      <c r="O89" s="58"/>
      <c r="Q89" s="6"/>
      <c r="R89" s="1"/>
      <c r="S89" s="1"/>
      <c r="T89" s="1"/>
      <c r="U89" s="1"/>
      <c r="V89" s="2"/>
      <c r="X89" s="6"/>
      <c r="Y89" s="1"/>
      <c r="Z89" s="1"/>
      <c r="AA89" s="1"/>
      <c r="AB89" s="1"/>
      <c r="AC89" s="2"/>
    </row>
    <row r="90" spans="2:29" ht="12.75">
      <c r="B90" s="39"/>
      <c r="C90" s="1"/>
      <c r="D90" s="1"/>
      <c r="E90" s="1"/>
      <c r="F90" s="1"/>
      <c r="G90" s="58"/>
      <c r="I90" s="39"/>
      <c r="J90" s="1"/>
      <c r="K90" s="1"/>
      <c r="L90" s="1"/>
      <c r="M90" s="1"/>
      <c r="N90" s="1"/>
      <c r="O90" s="58"/>
      <c r="Q90" s="6"/>
      <c r="R90" s="1"/>
      <c r="S90" s="1"/>
      <c r="T90" s="1"/>
      <c r="U90" s="1"/>
      <c r="V90" s="2"/>
      <c r="X90" s="6"/>
      <c r="Y90" s="1"/>
      <c r="Z90" s="1"/>
      <c r="AA90" s="1"/>
      <c r="AB90" s="1"/>
      <c r="AC90" s="2"/>
    </row>
    <row r="91" spans="2:29" ht="12.75">
      <c r="B91" s="39"/>
      <c r="C91" s="1"/>
      <c r="D91" s="1"/>
      <c r="E91" s="1"/>
      <c r="F91" s="1"/>
      <c r="G91" s="58"/>
      <c r="I91" s="39"/>
      <c r="J91" s="1"/>
      <c r="K91" s="1"/>
      <c r="L91" s="1"/>
      <c r="M91" s="1"/>
      <c r="N91" s="1"/>
      <c r="O91" s="58"/>
      <c r="Q91" s="6"/>
      <c r="R91" s="1"/>
      <c r="S91" s="1"/>
      <c r="T91" s="1"/>
      <c r="U91" s="1"/>
      <c r="V91" s="2"/>
      <c r="X91" s="6"/>
      <c r="Y91" s="1"/>
      <c r="Z91" s="1"/>
      <c r="AA91" s="1"/>
      <c r="AB91" s="1"/>
      <c r="AC91" s="2"/>
    </row>
    <row r="92" spans="2:29" ht="12.75">
      <c r="B92" s="39"/>
      <c r="C92" s="1"/>
      <c r="D92" s="1"/>
      <c r="E92" s="1"/>
      <c r="F92" s="1"/>
      <c r="G92" s="58"/>
      <c r="I92" s="39"/>
      <c r="J92" s="1"/>
      <c r="K92" s="1"/>
      <c r="L92" s="1"/>
      <c r="M92" s="1"/>
      <c r="N92" s="1"/>
      <c r="O92" s="58"/>
      <c r="Q92" s="6"/>
      <c r="R92" s="1"/>
      <c r="S92" s="1"/>
      <c r="T92" s="1"/>
      <c r="U92" s="1"/>
      <c r="V92" s="2"/>
      <c r="X92" s="6"/>
      <c r="Y92" s="1"/>
      <c r="Z92" s="1"/>
      <c r="AA92" s="1"/>
      <c r="AB92" s="1"/>
      <c r="AC92" s="2"/>
    </row>
    <row r="93" spans="2:29" ht="12.75">
      <c r="B93" s="39"/>
      <c r="C93" s="1"/>
      <c r="D93" s="1"/>
      <c r="E93" s="1"/>
      <c r="F93" s="1"/>
      <c r="G93" s="58"/>
      <c r="I93" s="39"/>
      <c r="J93" s="1"/>
      <c r="K93" s="1"/>
      <c r="L93" s="1"/>
      <c r="M93" s="1"/>
      <c r="N93" s="1"/>
      <c r="O93" s="58"/>
      <c r="Q93" s="6"/>
      <c r="R93" s="1"/>
      <c r="S93" s="1"/>
      <c r="T93" s="1"/>
      <c r="U93" s="1"/>
      <c r="V93" s="2"/>
      <c r="X93" s="6"/>
      <c r="Y93" s="1"/>
      <c r="Z93" s="1"/>
      <c r="AA93" s="1"/>
      <c r="AB93" s="1"/>
      <c r="AC93" s="2"/>
    </row>
    <row r="94" spans="2:29" ht="12.75">
      <c r="B94" s="39"/>
      <c r="C94" s="1"/>
      <c r="D94" s="1"/>
      <c r="E94" s="1"/>
      <c r="F94" s="1"/>
      <c r="G94" s="58"/>
      <c r="I94" s="39"/>
      <c r="J94" s="1"/>
      <c r="K94" s="1"/>
      <c r="L94" s="1"/>
      <c r="M94" s="1"/>
      <c r="N94" s="1"/>
      <c r="O94" s="58"/>
      <c r="Q94" s="6"/>
      <c r="R94" s="1"/>
      <c r="S94" s="1"/>
      <c r="T94" s="1"/>
      <c r="U94" s="1"/>
      <c r="V94" s="2"/>
      <c r="X94" s="6"/>
      <c r="Y94" s="1"/>
      <c r="Z94" s="1"/>
      <c r="AA94" s="1"/>
      <c r="AB94" s="1"/>
      <c r="AC94" s="2"/>
    </row>
    <row r="95" spans="2:29" ht="12.75">
      <c r="B95" s="39"/>
      <c r="C95" s="1"/>
      <c r="D95" s="1"/>
      <c r="E95" s="1"/>
      <c r="F95" s="1"/>
      <c r="G95" s="58"/>
      <c r="I95" s="39"/>
      <c r="J95" s="1"/>
      <c r="K95" s="1"/>
      <c r="L95" s="1"/>
      <c r="M95" s="1"/>
      <c r="N95" s="1"/>
      <c r="O95" s="58"/>
      <c r="Q95" s="6"/>
      <c r="R95" s="1"/>
      <c r="S95" s="1"/>
      <c r="T95" s="1"/>
      <c r="U95" s="1"/>
      <c r="V95" s="2"/>
      <c r="X95" s="6"/>
      <c r="Y95" s="1"/>
      <c r="Z95" s="1"/>
      <c r="AA95" s="1"/>
      <c r="AB95" s="1"/>
      <c r="AC95" s="2"/>
    </row>
    <row r="96" spans="2:29" ht="12.75">
      <c r="B96" s="39"/>
      <c r="C96" s="1"/>
      <c r="D96" s="1"/>
      <c r="E96" s="1"/>
      <c r="F96" s="1"/>
      <c r="G96" s="58"/>
      <c r="I96" s="39"/>
      <c r="J96" s="1"/>
      <c r="K96" s="1"/>
      <c r="L96" s="1"/>
      <c r="M96" s="1"/>
      <c r="N96" s="1"/>
      <c r="O96" s="58"/>
      <c r="Q96" s="6"/>
      <c r="R96" s="1"/>
      <c r="S96" s="1"/>
      <c r="T96" s="1"/>
      <c r="U96" s="1"/>
      <c r="V96" s="2"/>
      <c r="X96" s="6"/>
      <c r="Y96" s="1"/>
      <c r="Z96" s="1"/>
      <c r="AA96" s="1"/>
      <c r="AB96" s="1"/>
      <c r="AC96" s="2"/>
    </row>
    <row r="97" spans="2:29" ht="12.75">
      <c r="B97" s="39"/>
      <c r="C97" s="1"/>
      <c r="D97" s="1"/>
      <c r="E97" s="1"/>
      <c r="F97" s="1"/>
      <c r="G97" s="58"/>
      <c r="I97" s="39"/>
      <c r="J97" s="1"/>
      <c r="K97" s="1"/>
      <c r="L97" s="1"/>
      <c r="M97" s="1"/>
      <c r="N97" s="1"/>
      <c r="O97" s="58"/>
      <c r="Q97" s="6"/>
      <c r="R97" s="1"/>
      <c r="S97" s="1"/>
      <c r="T97" s="1"/>
      <c r="U97" s="1"/>
      <c r="V97" s="2"/>
      <c r="X97" s="6"/>
      <c r="Y97" s="1"/>
      <c r="Z97" s="1"/>
      <c r="AA97" s="1"/>
      <c r="AB97" s="1"/>
      <c r="AC97" s="2"/>
    </row>
    <row r="98" spans="2:29" ht="12.75">
      <c r="B98" s="39"/>
      <c r="C98" s="1"/>
      <c r="D98" s="1"/>
      <c r="E98" s="1"/>
      <c r="F98" s="1"/>
      <c r="G98" s="58"/>
      <c r="I98" s="39"/>
      <c r="J98" s="1"/>
      <c r="K98" s="1"/>
      <c r="L98" s="1"/>
      <c r="M98" s="1"/>
      <c r="N98" s="1"/>
      <c r="O98" s="58"/>
      <c r="Q98" s="6"/>
      <c r="R98" s="1"/>
      <c r="S98" s="1"/>
      <c r="T98" s="1"/>
      <c r="U98" s="1"/>
      <c r="V98" s="2"/>
      <c r="X98" s="6"/>
      <c r="Y98" s="1"/>
      <c r="Z98" s="1"/>
      <c r="AA98" s="1"/>
      <c r="AB98" s="1"/>
      <c r="AC98" s="2"/>
    </row>
    <row r="99" spans="2:29" ht="12.75">
      <c r="B99" s="39"/>
      <c r="C99" s="1"/>
      <c r="D99" s="1"/>
      <c r="E99" s="1"/>
      <c r="F99" s="1"/>
      <c r="G99" s="58"/>
      <c r="I99" s="39"/>
      <c r="J99" s="1"/>
      <c r="K99" s="1"/>
      <c r="L99" s="1"/>
      <c r="M99" s="1"/>
      <c r="N99" s="1"/>
      <c r="O99" s="58"/>
      <c r="Q99" s="6"/>
      <c r="R99" s="1"/>
      <c r="S99" s="1"/>
      <c r="T99" s="1"/>
      <c r="U99" s="1"/>
      <c r="V99" s="2"/>
      <c r="X99" s="6"/>
      <c r="Y99" s="1"/>
      <c r="Z99" s="1"/>
      <c r="AA99" s="1"/>
      <c r="AB99" s="1"/>
      <c r="AC99" s="2"/>
    </row>
    <row r="100" spans="2:29" ht="13.5" thickBot="1">
      <c r="B100" s="36"/>
      <c r="C100" s="37"/>
      <c r="D100" s="37"/>
      <c r="E100" s="37"/>
      <c r="F100" s="37"/>
      <c r="G100" s="38"/>
      <c r="I100" s="36"/>
      <c r="J100" s="37"/>
      <c r="K100" s="37"/>
      <c r="L100" s="37"/>
      <c r="M100" s="37"/>
      <c r="N100" s="37"/>
      <c r="O100" s="38"/>
      <c r="Q100" s="7"/>
      <c r="R100" s="3"/>
      <c r="S100" s="3"/>
      <c r="T100" s="3"/>
      <c r="U100" s="3"/>
      <c r="V100" s="4"/>
      <c r="X100" s="7"/>
      <c r="Y100" s="3"/>
      <c r="Z100" s="3"/>
      <c r="AA100" s="3"/>
      <c r="AB100" s="3"/>
      <c r="AC100" s="4"/>
    </row>
  </sheetData>
  <mergeCells count="6">
    <mergeCell ref="X2:AC2"/>
    <mergeCell ref="B2:G2"/>
    <mergeCell ref="I2:O2"/>
    <mergeCell ref="Q2:V2"/>
    <mergeCell ref="B5:G5"/>
    <mergeCell ref="B7:G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Z50"/>
  <sheetViews>
    <sheetView zoomScale="85" zoomScaleNormal="85" workbookViewId="0" topLeftCell="A1">
      <selection activeCell="B4" sqref="B4:E4"/>
    </sheetView>
  </sheetViews>
  <sheetFormatPr defaultColWidth="9.140625" defaultRowHeight="12.75"/>
  <cols>
    <col min="1" max="1" width="15.8515625" style="0" customWidth="1"/>
    <col min="3" max="3" width="12.57421875" style="0" customWidth="1"/>
    <col min="4" max="5" width="10.140625" style="0" customWidth="1"/>
    <col min="6" max="6" width="11.421875" style="0" customWidth="1"/>
    <col min="7" max="7" width="12.28125" style="0" customWidth="1"/>
    <col min="11" max="11" width="12.7109375" style="0" customWidth="1"/>
    <col min="12" max="12" width="13.421875" style="0" customWidth="1"/>
    <col min="14" max="14" width="10.28125" style="0" customWidth="1"/>
    <col min="16" max="16" width="11.140625" style="0" customWidth="1"/>
    <col min="17" max="17" width="12.28125" style="0" customWidth="1"/>
    <col min="18" max="19" width="10.7109375" style="0" customWidth="1"/>
    <col min="21" max="21" width="12.8515625" style="0" customWidth="1"/>
    <col min="22" max="22" width="14.00390625" style="0" customWidth="1"/>
  </cols>
  <sheetData>
    <row r="1" spans="1:20" ht="13.5" thickBot="1">
      <c r="A1" s="15" t="s">
        <v>0</v>
      </c>
      <c r="B1" s="15"/>
      <c r="C1" s="15"/>
      <c r="D1" s="15"/>
      <c r="E1" s="15"/>
      <c r="F1" s="16"/>
      <c r="G1" s="16"/>
      <c r="H1" s="16"/>
      <c r="I1" s="16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19" ht="12.75" customHeight="1">
      <c r="A2" s="17" t="s">
        <v>1</v>
      </c>
      <c r="B2" s="27">
        <v>1</v>
      </c>
      <c r="C2" s="27">
        <v>2</v>
      </c>
      <c r="D2" s="27">
        <v>3</v>
      </c>
      <c r="E2" s="27" t="s">
        <v>85</v>
      </c>
      <c r="F2" s="150" t="s">
        <v>70</v>
      </c>
      <c r="G2" s="18"/>
      <c r="H2" s="18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2.75">
      <c r="A3" s="43" t="s">
        <v>2</v>
      </c>
      <c r="B3" s="44"/>
      <c r="C3" s="44"/>
      <c r="D3" s="44"/>
      <c r="E3" s="44"/>
      <c r="F3" s="151"/>
      <c r="G3" s="18"/>
      <c r="H3" s="18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2.75">
      <c r="A4" s="43" t="s">
        <v>71</v>
      </c>
      <c r="B4" s="19" t="s">
        <v>25</v>
      </c>
      <c r="C4" s="19" t="s">
        <v>25</v>
      </c>
      <c r="D4" s="20" t="s">
        <v>78</v>
      </c>
      <c r="E4" s="20" t="s">
        <v>78</v>
      </c>
      <c r="F4" s="151"/>
      <c r="G4" s="18"/>
      <c r="H4" s="18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2.75">
      <c r="A5" s="21" t="s">
        <v>22</v>
      </c>
      <c r="B5" s="22"/>
      <c r="C5" s="22"/>
      <c r="D5" s="22"/>
      <c r="E5" s="22"/>
      <c r="F5" s="151"/>
      <c r="G5" s="24"/>
      <c r="H5" s="24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2.75">
      <c r="A6" s="60" t="s">
        <v>72</v>
      </c>
      <c r="B6" s="42"/>
      <c r="C6" s="42"/>
      <c r="D6" s="42"/>
      <c r="E6" s="42"/>
      <c r="F6" s="58">
        <v>15.2</v>
      </c>
      <c r="G6" s="20"/>
      <c r="H6" s="2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60" t="s">
        <v>75</v>
      </c>
      <c r="B7" s="42"/>
      <c r="C7" s="42"/>
      <c r="D7" s="42"/>
      <c r="E7" s="42"/>
      <c r="F7" s="58">
        <v>93.9</v>
      </c>
      <c r="G7" s="26"/>
      <c r="H7" s="26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2.75">
      <c r="A8" s="60" t="s">
        <v>77</v>
      </c>
      <c r="B8" s="42"/>
      <c r="C8" s="42"/>
      <c r="D8" s="42"/>
      <c r="E8" s="42"/>
      <c r="F8" s="58">
        <v>214.3</v>
      </c>
      <c r="G8" s="26"/>
      <c r="H8" s="26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.75">
      <c r="A9" s="60" t="s">
        <v>76</v>
      </c>
      <c r="B9" s="42"/>
      <c r="C9" s="42"/>
      <c r="D9" s="42"/>
      <c r="E9" s="42"/>
      <c r="F9" s="58">
        <v>259.5</v>
      </c>
      <c r="G9" s="20"/>
      <c r="H9" s="2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>
      <c r="A10" s="21" t="s">
        <v>21</v>
      </c>
      <c r="B10" s="22"/>
      <c r="C10" s="22"/>
      <c r="D10" s="22"/>
      <c r="E10" s="22"/>
      <c r="F10" s="23"/>
      <c r="G10" s="24"/>
      <c r="H10" s="2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60" t="s">
        <v>72</v>
      </c>
      <c r="B11" s="19" t="s">
        <v>26</v>
      </c>
      <c r="C11" s="19" t="s">
        <v>26</v>
      </c>
      <c r="D11" s="19" t="s">
        <v>26</v>
      </c>
      <c r="E11" s="19" t="s">
        <v>26</v>
      </c>
      <c r="F11" s="41"/>
      <c r="G11" s="20"/>
      <c r="H11" s="2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>
      <c r="A12" s="60" t="s">
        <v>75</v>
      </c>
      <c r="B12" s="19" t="s">
        <v>26</v>
      </c>
      <c r="C12" s="19" t="s">
        <v>26</v>
      </c>
      <c r="D12" s="19" t="s">
        <v>26</v>
      </c>
      <c r="E12" s="19" t="s">
        <v>26</v>
      </c>
      <c r="F12" s="41"/>
      <c r="G12" s="20"/>
      <c r="H12" s="2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>
      <c r="A13" s="60" t="s">
        <v>77</v>
      </c>
      <c r="B13" s="19" t="s">
        <v>26</v>
      </c>
      <c r="C13" s="19" t="s">
        <v>26</v>
      </c>
      <c r="D13" s="19" t="s">
        <v>26</v>
      </c>
      <c r="E13" s="19" t="s">
        <v>26</v>
      </c>
      <c r="F13" s="41"/>
      <c r="G13" s="20"/>
      <c r="H13" s="2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>
      <c r="A14" s="60" t="s">
        <v>76</v>
      </c>
      <c r="B14" s="19" t="s">
        <v>26</v>
      </c>
      <c r="C14" s="19" t="s">
        <v>26</v>
      </c>
      <c r="D14" s="19" t="s">
        <v>26</v>
      </c>
      <c r="E14" s="19" t="s">
        <v>26</v>
      </c>
      <c r="F14" s="41"/>
      <c r="G14" s="20"/>
      <c r="H14" s="2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>
      <c r="A15" s="65" t="s">
        <v>66</v>
      </c>
      <c r="B15" s="22"/>
      <c r="C15" s="22"/>
      <c r="D15" s="22"/>
      <c r="E15" s="22"/>
      <c r="F15" s="23"/>
      <c r="G15" s="24"/>
      <c r="H15" s="24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60" t="s">
        <v>72</v>
      </c>
      <c r="B16" s="1">
        <v>15.2</v>
      </c>
      <c r="C16" s="1">
        <v>15.2</v>
      </c>
      <c r="D16" s="1">
        <v>15.2</v>
      </c>
      <c r="E16" s="1">
        <v>15.2</v>
      </c>
      <c r="F16" s="41"/>
      <c r="G16" s="20"/>
      <c r="H16" s="2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>
      <c r="A17" s="60" t="s">
        <v>75</v>
      </c>
      <c r="B17" s="1">
        <v>93.9</v>
      </c>
      <c r="C17" s="1">
        <v>93.9</v>
      </c>
      <c r="D17" s="1">
        <v>93.9</v>
      </c>
      <c r="E17" s="1">
        <v>93.9</v>
      </c>
      <c r="F17" s="41"/>
      <c r="G17" s="20"/>
      <c r="H17" s="2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>
      <c r="A18" s="60" t="s">
        <v>77</v>
      </c>
      <c r="B18" s="1">
        <v>214.3</v>
      </c>
      <c r="C18" s="1">
        <v>214.3</v>
      </c>
      <c r="D18" s="1">
        <v>214.3</v>
      </c>
      <c r="E18" s="1">
        <v>214.3</v>
      </c>
      <c r="F18" s="41"/>
      <c r="G18" s="20"/>
      <c r="H18" s="2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>
      <c r="A19" s="60" t="s">
        <v>76</v>
      </c>
      <c r="B19" s="1">
        <v>259.5</v>
      </c>
      <c r="C19" s="1">
        <v>259.5</v>
      </c>
      <c r="D19" s="1">
        <v>259.5</v>
      </c>
      <c r="E19" s="1">
        <v>259.5</v>
      </c>
      <c r="F19" s="41"/>
      <c r="G19" s="20"/>
      <c r="H19" s="2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>
      <c r="A20" s="65" t="s">
        <v>67</v>
      </c>
      <c r="B20" s="22"/>
      <c r="C20" s="22"/>
      <c r="D20" s="22"/>
      <c r="E20" s="22"/>
      <c r="F20" s="23"/>
      <c r="G20" s="24"/>
      <c r="H20" s="24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60" t="s">
        <v>72</v>
      </c>
      <c r="B21" s="96">
        <v>91.62</v>
      </c>
      <c r="C21" s="96">
        <v>91.77666666666666</v>
      </c>
      <c r="D21" s="96">
        <v>92.795</v>
      </c>
      <c r="E21" s="96">
        <v>93.77</v>
      </c>
      <c r="F21" s="41"/>
      <c r="G21" s="20"/>
      <c r="H21" s="2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>
      <c r="A22" s="60" t="s">
        <v>75</v>
      </c>
      <c r="B22" s="130">
        <v>92.525</v>
      </c>
      <c r="C22" s="130">
        <v>92.87</v>
      </c>
      <c r="D22" s="130">
        <v>93.99</v>
      </c>
      <c r="E22" s="130">
        <v>94.66</v>
      </c>
      <c r="F22" s="41"/>
      <c r="G22" s="20"/>
      <c r="H22" s="2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>
      <c r="A23" s="60" t="s">
        <v>77</v>
      </c>
      <c r="B23" s="130">
        <v>92.98</v>
      </c>
      <c r="C23" s="130">
        <v>93.415</v>
      </c>
      <c r="D23" s="130">
        <v>94.665</v>
      </c>
      <c r="E23" s="130">
        <v>95.255</v>
      </c>
      <c r="F23" s="41"/>
      <c r="G23" s="20"/>
      <c r="H23" s="2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>
      <c r="A24" s="60" t="s">
        <v>76</v>
      </c>
      <c r="B24" s="130">
        <v>93.25</v>
      </c>
      <c r="C24" s="130">
        <v>93.53</v>
      </c>
      <c r="D24" s="130">
        <v>94.97</v>
      </c>
      <c r="E24" s="130">
        <v>95.56</v>
      </c>
      <c r="F24" s="41"/>
      <c r="G24" s="20"/>
      <c r="H24" s="2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>
      <c r="A25" s="65" t="s">
        <v>68</v>
      </c>
      <c r="B25" s="22"/>
      <c r="C25" s="22"/>
      <c r="D25" s="22"/>
      <c r="E25" s="22"/>
      <c r="F25" s="23"/>
      <c r="G25" s="24"/>
      <c r="H25" s="24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60" t="s">
        <v>72</v>
      </c>
      <c r="B26" s="26">
        <f>B21-$B$33</f>
        <v>1.5200000000000102</v>
      </c>
      <c r="C26" s="26">
        <f>C21-$C$33</f>
        <v>1.9466666666666583</v>
      </c>
      <c r="D26" s="26">
        <f aca="true" t="shared" si="0" ref="D26:E29">D21-$D$33</f>
        <v>1.5150000000000006</v>
      </c>
      <c r="E26" s="26">
        <f t="shared" si="0"/>
        <v>2.489999999999995</v>
      </c>
      <c r="F26" s="41"/>
      <c r="G26" s="20"/>
      <c r="H26" s="2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2.75">
      <c r="A27" s="60" t="s">
        <v>75</v>
      </c>
      <c r="B27" s="26">
        <f>B22-$B$33</f>
        <v>2.4250000000000114</v>
      </c>
      <c r="C27" s="26">
        <f>C22-$C$33</f>
        <v>3.0400000000000063</v>
      </c>
      <c r="D27" s="26">
        <f t="shared" si="0"/>
        <v>2.7099999999999937</v>
      </c>
      <c r="E27" s="26">
        <f t="shared" si="0"/>
        <v>3.3799999999999955</v>
      </c>
      <c r="F27" s="41"/>
      <c r="G27" s="20"/>
      <c r="H27" s="2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12.75">
      <c r="A28" s="60" t="s">
        <v>77</v>
      </c>
      <c r="B28" s="26">
        <f>B23-$B$33</f>
        <v>2.8800000000000097</v>
      </c>
      <c r="C28" s="26">
        <f>C23-$C$33</f>
        <v>3.585000000000008</v>
      </c>
      <c r="D28" s="26">
        <f t="shared" si="0"/>
        <v>3.385000000000005</v>
      </c>
      <c r="E28" s="26">
        <f t="shared" si="0"/>
        <v>3.9749999999999943</v>
      </c>
      <c r="F28" s="41"/>
      <c r="G28" s="20"/>
      <c r="H28" s="2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2.75">
      <c r="A29" s="60" t="s">
        <v>76</v>
      </c>
      <c r="B29" s="26">
        <f>B24-$B$33</f>
        <v>3.1500000000000057</v>
      </c>
      <c r="C29" s="26">
        <f>C24-$C$33</f>
        <v>3.700000000000003</v>
      </c>
      <c r="D29" s="26">
        <f t="shared" si="0"/>
        <v>3.6899999999999977</v>
      </c>
      <c r="E29" s="26">
        <f t="shared" si="0"/>
        <v>4.280000000000001</v>
      </c>
      <c r="F29" s="41"/>
      <c r="G29" s="20"/>
      <c r="H29" s="2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26.25" customHeight="1">
      <c r="A30" s="156" t="s">
        <v>69</v>
      </c>
      <c r="B30" s="157"/>
      <c r="C30" s="157"/>
      <c r="D30" s="157"/>
      <c r="E30" s="157"/>
      <c r="F30" s="158"/>
      <c r="G30" s="24"/>
      <c r="H30" s="2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60" t="s">
        <v>3</v>
      </c>
      <c r="B31" s="123"/>
      <c r="C31" s="123"/>
      <c r="D31" s="124">
        <v>3.8825</v>
      </c>
      <c r="E31" s="124">
        <v>13.3947</v>
      </c>
      <c r="F31" s="41"/>
      <c r="G31" s="20"/>
      <c r="H31" s="2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2.75">
      <c r="A32" s="60" t="s">
        <v>24</v>
      </c>
      <c r="B32" s="92" t="s">
        <v>83</v>
      </c>
      <c r="C32" s="59">
        <v>0.5101</v>
      </c>
      <c r="D32" s="73">
        <v>13.3947</v>
      </c>
      <c r="E32" s="73">
        <v>2.9062</v>
      </c>
      <c r="F32" s="41"/>
      <c r="G32" s="20"/>
      <c r="H32" s="2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2.75">
      <c r="A33" s="60" t="s">
        <v>4</v>
      </c>
      <c r="B33" s="124">
        <v>90.1</v>
      </c>
      <c r="C33" s="124">
        <v>89.83</v>
      </c>
      <c r="D33" s="124">
        <v>91.28</v>
      </c>
      <c r="E33" s="124">
        <v>92.72</v>
      </c>
      <c r="F33" s="41"/>
      <c r="G33" s="20"/>
      <c r="H33" s="2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13.5" thickBot="1">
      <c r="A34" s="61" t="s">
        <v>5</v>
      </c>
      <c r="B34" s="125">
        <v>4.654</v>
      </c>
      <c r="C34" s="125">
        <v>1.6979</v>
      </c>
      <c r="D34" s="125">
        <v>3.3492</v>
      </c>
      <c r="E34" s="125">
        <v>4.2568</v>
      </c>
      <c r="F34" s="67"/>
      <c r="G34" s="20"/>
      <c r="H34" s="20"/>
      <c r="I34" s="10"/>
      <c r="J34" s="10"/>
      <c r="K34" s="14"/>
      <c r="L34" s="10"/>
      <c r="M34" s="10"/>
      <c r="N34" s="10"/>
      <c r="O34" s="10"/>
      <c r="P34" s="10"/>
      <c r="Q34" s="10"/>
      <c r="R34" s="10"/>
      <c r="S34" s="10"/>
    </row>
    <row r="35" spans="1:11" ht="12.75">
      <c r="A35" s="25"/>
      <c r="D35" s="19"/>
      <c r="E35" s="19"/>
      <c r="F35" s="20"/>
      <c r="G35" s="20"/>
      <c r="H35" s="20"/>
      <c r="I35" s="25"/>
      <c r="J35" s="25"/>
      <c r="K35" s="25"/>
    </row>
    <row r="36" spans="1:10" ht="12.75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6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8" ht="13.5" thickBo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P38" s="66"/>
      <c r="Q38" s="66"/>
      <c r="R38" s="66"/>
    </row>
    <row r="39" spans="1:26" s="53" customFormat="1" ht="13.5" thickBot="1">
      <c r="A39" s="112"/>
      <c r="B39" s="153" t="s">
        <v>11</v>
      </c>
      <c r="C39" s="154"/>
      <c r="D39" s="154"/>
      <c r="E39" s="154"/>
      <c r="F39" s="155"/>
      <c r="G39" s="153" t="s">
        <v>12</v>
      </c>
      <c r="H39" s="154"/>
      <c r="I39" s="154"/>
      <c r="J39" s="154"/>
      <c r="K39" s="155"/>
      <c r="L39" s="153" t="s">
        <v>13</v>
      </c>
      <c r="M39" s="154"/>
      <c r="N39" s="154"/>
      <c r="O39" s="154"/>
      <c r="P39" s="155"/>
      <c r="Q39" s="153" t="s">
        <v>86</v>
      </c>
      <c r="R39" s="154"/>
      <c r="S39" s="154"/>
      <c r="T39" s="154"/>
      <c r="U39" s="155"/>
      <c r="Y39" s="152"/>
      <c r="Z39" s="152"/>
    </row>
    <row r="40" spans="1:26" s="53" customFormat="1" ht="12.75">
      <c r="A40" s="113" t="s">
        <v>8</v>
      </c>
      <c r="B40" s="114" t="s">
        <v>9</v>
      </c>
      <c r="C40" s="68" t="s">
        <v>10</v>
      </c>
      <c r="D40" s="68" t="s">
        <v>25</v>
      </c>
      <c r="E40" s="115" t="s">
        <v>82</v>
      </c>
      <c r="F40" s="116" t="s">
        <v>79</v>
      </c>
      <c r="G40" s="114" t="s">
        <v>9</v>
      </c>
      <c r="H40" s="68" t="s">
        <v>10</v>
      </c>
      <c r="I40" s="68" t="s">
        <v>25</v>
      </c>
      <c r="J40" s="115" t="s">
        <v>82</v>
      </c>
      <c r="K40" s="116" t="s">
        <v>79</v>
      </c>
      <c r="L40" s="114" t="s">
        <v>9</v>
      </c>
      <c r="M40" s="68" t="s">
        <v>10</v>
      </c>
      <c r="N40" s="68" t="s">
        <v>25</v>
      </c>
      <c r="O40" s="115" t="s">
        <v>82</v>
      </c>
      <c r="P40" s="116" t="s">
        <v>79</v>
      </c>
      <c r="Q40" s="114" t="s">
        <v>9</v>
      </c>
      <c r="R40" s="68" t="s">
        <v>10</v>
      </c>
      <c r="S40" s="68" t="s">
        <v>25</v>
      </c>
      <c r="T40" s="115" t="s">
        <v>82</v>
      </c>
      <c r="U40" s="116" t="s">
        <v>79</v>
      </c>
      <c r="Y40" s="45"/>
      <c r="Z40" s="45"/>
    </row>
    <row r="41" spans="1:26" s="53" customFormat="1" ht="12.75">
      <c r="A41" s="43">
        <v>6</v>
      </c>
      <c r="B41" s="126"/>
      <c r="C41" s="127">
        <v>91.305</v>
      </c>
      <c r="D41" s="127">
        <v>91.372</v>
      </c>
      <c r="E41" s="117"/>
      <c r="F41" s="118"/>
      <c r="G41" s="127"/>
      <c r="H41" s="127">
        <v>91.417</v>
      </c>
      <c r="I41" s="127">
        <v>91.348</v>
      </c>
      <c r="J41" s="117"/>
      <c r="K41" s="118"/>
      <c r="L41" s="126"/>
      <c r="M41" s="127">
        <v>92.424</v>
      </c>
      <c r="N41" s="127">
        <v>92.045</v>
      </c>
      <c r="O41" s="117"/>
      <c r="P41" s="118"/>
      <c r="Q41" s="126"/>
      <c r="R41" s="127">
        <v>93.479</v>
      </c>
      <c r="S41" s="127">
        <v>93.242</v>
      </c>
      <c r="T41" s="117"/>
      <c r="U41" s="118"/>
      <c r="Y41" s="119"/>
      <c r="Z41" s="119"/>
    </row>
    <row r="42" spans="1:26" s="53" customFormat="1" ht="12.75">
      <c r="A42" s="43">
        <v>15.2</v>
      </c>
      <c r="B42" s="126">
        <v>91.62</v>
      </c>
      <c r="C42" s="127">
        <v>91.621</v>
      </c>
      <c r="D42" s="127">
        <v>91.645</v>
      </c>
      <c r="E42" s="117">
        <f>B42-C42</f>
        <v>-0.000999999999990564</v>
      </c>
      <c r="F42" s="118">
        <f>B42-D42</f>
        <v>-0.024999999999991473</v>
      </c>
      <c r="G42" s="127">
        <v>91.78</v>
      </c>
      <c r="H42" s="127">
        <v>91.793</v>
      </c>
      <c r="I42" s="127">
        <v>91.775</v>
      </c>
      <c r="J42" s="117">
        <f>G42-H42</f>
        <v>-0.01300000000000523</v>
      </c>
      <c r="K42" s="118">
        <f>G42-I42</f>
        <v>0.0049999999999954525</v>
      </c>
      <c r="L42" s="126">
        <v>92.8</v>
      </c>
      <c r="M42" s="127">
        <v>92.804</v>
      </c>
      <c r="N42" s="127">
        <v>92.427</v>
      </c>
      <c r="O42" s="117">
        <f>L42-M42</f>
        <v>-0.0040000000000048885</v>
      </c>
      <c r="P42" s="118">
        <f>L42-N42</f>
        <v>0.37299999999999045</v>
      </c>
      <c r="Q42" s="126">
        <v>93.77</v>
      </c>
      <c r="R42" s="127">
        <v>93.764</v>
      </c>
      <c r="S42" s="127">
        <v>93.69</v>
      </c>
      <c r="T42" s="117">
        <f>Q42-R42</f>
        <v>0.006000000000000227</v>
      </c>
      <c r="U42" s="118">
        <f>Q42-S42</f>
        <v>0.0799999999999983</v>
      </c>
      <c r="V42" s="119"/>
      <c r="W42" s="119"/>
      <c r="X42" s="119"/>
      <c r="Y42" s="119"/>
      <c r="Z42" s="119"/>
    </row>
    <row r="43" spans="1:26" s="53" customFormat="1" ht="12.75">
      <c r="A43" s="43">
        <v>93.9</v>
      </c>
      <c r="B43" s="126">
        <v>92.53</v>
      </c>
      <c r="C43" s="127">
        <v>92.503</v>
      </c>
      <c r="D43" s="127">
        <v>92.492</v>
      </c>
      <c r="E43" s="117">
        <f>B43-C43</f>
        <v>0.027000000000001023</v>
      </c>
      <c r="F43" s="118">
        <f>B43-D43</f>
        <v>0.0379999999999967</v>
      </c>
      <c r="G43" s="127">
        <v>92.87</v>
      </c>
      <c r="H43" s="127">
        <v>92.805</v>
      </c>
      <c r="I43" s="127">
        <v>92.846</v>
      </c>
      <c r="J43" s="117">
        <f>G43-H43</f>
        <v>0.06499999999999773</v>
      </c>
      <c r="K43" s="118">
        <f>G43-I43</f>
        <v>0.02400000000000091</v>
      </c>
      <c r="L43" s="126">
        <v>93.99</v>
      </c>
      <c r="M43" s="127">
        <v>93.955</v>
      </c>
      <c r="N43" s="127">
        <v>93.693</v>
      </c>
      <c r="O43" s="117">
        <f>L43-M43</f>
        <v>0.03499999999999659</v>
      </c>
      <c r="P43" s="118">
        <f>L43-N43</f>
        <v>0.29699999999999704</v>
      </c>
      <c r="Q43" s="126">
        <v>94.66</v>
      </c>
      <c r="R43" s="127">
        <v>94.674</v>
      </c>
      <c r="S43" s="127">
        <v>94.731</v>
      </c>
      <c r="T43" s="117">
        <f>Q43-R43</f>
        <v>-0.014000000000010004</v>
      </c>
      <c r="U43" s="118">
        <f>Q43-S43</f>
        <v>-0.07099999999999795</v>
      </c>
      <c r="V43" s="119"/>
      <c r="W43" s="119"/>
      <c r="X43" s="119"/>
      <c r="Y43" s="119"/>
      <c r="Z43" s="119"/>
    </row>
    <row r="44" spans="1:26" s="53" customFormat="1" ht="12.75">
      <c r="A44" s="43">
        <v>214.3</v>
      </c>
      <c r="B44" s="126">
        <v>92.98</v>
      </c>
      <c r="C44" s="127">
        <v>93.056</v>
      </c>
      <c r="D44" s="127">
        <v>93.084</v>
      </c>
      <c r="E44" s="117">
        <f>B44-C44</f>
        <v>-0.0759999999999934</v>
      </c>
      <c r="F44" s="118">
        <f>B44-D44</f>
        <v>-0.1039999999999992</v>
      </c>
      <c r="G44" s="127">
        <v>93.42</v>
      </c>
      <c r="H44" s="127">
        <v>93.423</v>
      </c>
      <c r="I44" s="127">
        <v>93.4</v>
      </c>
      <c r="J44" s="117">
        <f>G44-H44</f>
        <v>-0.0030000000000001137</v>
      </c>
      <c r="K44" s="118">
        <f>G44-I44</f>
        <v>0.01999999999999602</v>
      </c>
      <c r="L44" s="126">
        <v>94.67</v>
      </c>
      <c r="M44" s="127">
        <v>94.731</v>
      </c>
      <c r="N44" s="127">
        <v>94.625</v>
      </c>
      <c r="O44" s="117">
        <f>L44-M44</f>
        <v>-0.06099999999999284</v>
      </c>
      <c r="P44" s="118">
        <f>L44-N44</f>
        <v>0.045000000000001705</v>
      </c>
      <c r="Q44" s="126">
        <v>95.26</v>
      </c>
      <c r="R44" s="127">
        <v>95.316</v>
      </c>
      <c r="S44" s="127">
        <v>95.254</v>
      </c>
      <c r="T44" s="117">
        <f>Q44-R44</f>
        <v>-0.055999999999997385</v>
      </c>
      <c r="U44" s="118">
        <f>Q44-S44</f>
        <v>0.006000000000000227</v>
      </c>
      <c r="V44" s="119"/>
      <c r="W44" s="119"/>
      <c r="X44" s="119"/>
      <c r="Y44" s="119"/>
      <c r="Z44" s="119"/>
    </row>
    <row r="45" spans="1:26" s="53" customFormat="1" ht="12.75">
      <c r="A45" s="43">
        <v>259.5</v>
      </c>
      <c r="B45" s="126">
        <v>93.25</v>
      </c>
      <c r="C45" s="127">
        <v>93.201</v>
      </c>
      <c r="D45" s="127">
        <v>93.245</v>
      </c>
      <c r="E45" s="117">
        <f>B45-C45</f>
        <v>0.049000000000006594</v>
      </c>
      <c r="F45" s="118">
        <f>B45-D45</f>
        <v>0.0049999999999954525</v>
      </c>
      <c r="G45" s="127">
        <v>93.53</v>
      </c>
      <c r="H45" s="127">
        <v>93.583</v>
      </c>
      <c r="I45" s="127">
        <v>93.544</v>
      </c>
      <c r="J45" s="117">
        <f>G45-H45</f>
        <v>-0.05299999999999727</v>
      </c>
      <c r="K45" s="118">
        <f>G45-I45</f>
        <v>-0.013999999999995794</v>
      </c>
      <c r="L45" s="126">
        <v>94.97</v>
      </c>
      <c r="M45" s="127">
        <v>94.942</v>
      </c>
      <c r="N45" s="127">
        <v>94.962</v>
      </c>
      <c r="O45" s="117">
        <f>L45-M45</f>
        <v>0.028000000000005798</v>
      </c>
      <c r="P45" s="118">
        <f>L45-N45</f>
        <v>0.007999999999995566</v>
      </c>
      <c r="Q45" s="126">
        <v>95.56</v>
      </c>
      <c r="R45" s="127">
        <v>95.493</v>
      </c>
      <c r="S45" s="127">
        <v>95.385</v>
      </c>
      <c r="T45" s="117">
        <f>Q45-R45</f>
        <v>0.06700000000000728</v>
      </c>
      <c r="U45" s="118">
        <f>Q45-S45</f>
        <v>0.17499999999999716</v>
      </c>
      <c r="V45" s="119"/>
      <c r="W45" s="119"/>
      <c r="X45" s="119"/>
      <c r="Y45" s="119"/>
      <c r="Z45" s="119"/>
    </row>
    <row r="46" spans="1:26" s="53" customFormat="1" ht="13.5" thickBot="1">
      <c r="A46" s="120">
        <v>1300</v>
      </c>
      <c r="B46" s="128"/>
      <c r="C46" s="129">
        <v>94.748</v>
      </c>
      <c r="D46" s="129">
        <v>95.025</v>
      </c>
      <c r="E46" s="121"/>
      <c r="F46" s="122"/>
      <c r="G46" s="129"/>
      <c r="H46" s="129">
        <v>95.253</v>
      </c>
      <c r="I46" s="129">
        <v>95.05</v>
      </c>
      <c r="J46" s="121"/>
      <c r="K46" s="122"/>
      <c r="L46" s="128"/>
      <c r="M46" s="129">
        <v>97.303</v>
      </c>
      <c r="N46" s="129">
        <v>99.947</v>
      </c>
      <c r="O46" s="121"/>
      <c r="P46" s="122"/>
      <c r="Q46" s="128"/>
      <c r="R46" s="129">
        <v>97.547</v>
      </c>
      <c r="S46" s="129">
        <v>96.555</v>
      </c>
      <c r="T46" s="121"/>
      <c r="U46" s="122"/>
      <c r="V46" s="119"/>
      <c r="W46" s="119"/>
      <c r="X46" s="119"/>
      <c r="Y46" s="119"/>
      <c r="Z46" s="119"/>
    </row>
    <row r="47" s="53" customFormat="1" ht="12.75"/>
    <row r="48" spans="1:10" ht="12.75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2.75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2.75">
      <c r="A50" s="25"/>
      <c r="B50" s="25"/>
      <c r="C50" s="25"/>
      <c r="D50" s="25"/>
      <c r="E50" s="25"/>
      <c r="F50" s="25"/>
      <c r="G50" s="25"/>
      <c r="H50" s="25"/>
      <c r="I50" s="25"/>
      <c r="J50" s="25"/>
    </row>
  </sheetData>
  <mergeCells count="7">
    <mergeCell ref="F2:F5"/>
    <mergeCell ref="Y39:Z39"/>
    <mergeCell ref="G39:K39"/>
    <mergeCell ref="L39:P39"/>
    <mergeCell ref="A30:F30"/>
    <mergeCell ref="Q39:U39"/>
    <mergeCell ref="B39:F39"/>
  </mergeCell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N1:AN117"/>
  <sheetViews>
    <sheetView zoomScale="85" zoomScaleNormal="85" workbookViewId="0" topLeftCell="K1">
      <selection activeCell="Y3" sqref="Y3"/>
    </sheetView>
  </sheetViews>
  <sheetFormatPr defaultColWidth="9.140625" defaultRowHeight="12.75"/>
  <cols>
    <col min="14" max="14" width="15.421875" style="0" bestFit="1" customWidth="1"/>
    <col min="15" max="15" width="11.7109375" style="0" customWidth="1"/>
    <col min="16" max="16" width="11.00390625" style="0" customWidth="1"/>
    <col min="17" max="17" width="15.7109375" style="0" customWidth="1"/>
    <col min="21" max="21" width="16.421875" style="0" customWidth="1"/>
  </cols>
  <sheetData>
    <row r="1" spans="14:35" ht="12" customHeight="1" thickBot="1">
      <c r="N1" s="33" t="s">
        <v>15</v>
      </c>
      <c r="O1" s="64" t="s">
        <v>73</v>
      </c>
      <c r="P1" s="34"/>
      <c r="Q1" s="35"/>
      <c r="R1" s="1"/>
      <c r="S1" s="1"/>
      <c r="T1" s="1"/>
      <c r="U1" s="33" t="s">
        <v>15</v>
      </c>
      <c r="V1" s="64" t="s">
        <v>74</v>
      </c>
      <c r="W1" s="34"/>
      <c r="X1" s="35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4:35" ht="12.75">
      <c r="N2" s="75" t="s">
        <v>14</v>
      </c>
      <c r="O2" s="76">
        <v>1</v>
      </c>
      <c r="P2" s="76">
        <v>2</v>
      </c>
      <c r="Q2" s="76">
        <v>3</v>
      </c>
      <c r="R2" s="77" t="s">
        <v>85</v>
      </c>
      <c r="S2" s="32"/>
      <c r="T2" s="31"/>
      <c r="U2" s="78" t="s">
        <v>14</v>
      </c>
      <c r="V2" s="79">
        <v>1</v>
      </c>
      <c r="W2" s="79">
        <v>2</v>
      </c>
      <c r="X2" s="79">
        <v>3</v>
      </c>
      <c r="Y2" s="80" t="s">
        <v>85</v>
      </c>
      <c r="Z2" s="31"/>
      <c r="AA2" s="31"/>
      <c r="AB2" s="31"/>
      <c r="AC2" s="31"/>
      <c r="AD2" s="31"/>
      <c r="AE2" s="31"/>
      <c r="AF2" s="31"/>
      <c r="AG2" s="1"/>
      <c r="AH2" s="1"/>
      <c r="AI2" s="1"/>
    </row>
    <row r="3" spans="14:35" ht="12.75">
      <c r="N3" s="39">
        <v>6</v>
      </c>
      <c r="O3" s="1">
        <v>91.372</v>
      </c>
      <c r="P3" s="1">
        <v>91.348</v>
      </c>
      <c r="Q3" s="1">
        <v>92.424</v>
      </c>
      <c r="R3" s="58">
        <v>93.479</v>
      </c>
      <c r="S3" s="74"/>
      <c r="T3" s="8"/>
      <c r="U3" s="39">
        <v>6</v>
      </c>
      <c r="V3" s="8">
        <f>O3-Summary_Tables!B$33</f>
        <v>1.2720000000000056</v>
      </c>
      <c r="W3" s="8">
        <f>P3-Summary_Tables!C$33</f>
        <v>1.5180000000000007</v>
      </c>
      <c r="X3" s="8">
        <f>Q3-Summary_Tables!D$33</f>
        <v>1.1440000000000055</v>
      </c>
      <c r="Y3" s="90">
        <f>R3-Summary_Tables!E$33</f>
        <v>0.7590000000000003</v>
      </c>
      <c r="Z3" s="8"/>
      <c r="AA3" s="8"/>
      <c r="AB3" s="8"/>
      <c r="AC3" s="8"/>
      <c r="AD3" s="8"/>
      <c r="AE3" s="8"/>
      <c r="AF3" s="8"/>
      <c r="AG3" s="1"/>
      <c r="AH3" s="1"/>
      <c r="AI3" s="1"/>
    </row>
    <row r="4" spans="14:35" ht="12.75">
      <c r="N4" s="39">
        <v>15.2</v>
      </c>
      <c r="O4" s="1">
        <v>91.645</v>
      </c>
      <c r="P4" s="1">
        <v>91.775</v>
      </c>
      <c r="Q4" s="1">
        <v>92.804</v>
      </c>
      <c r="R4" s="58">
        <v>93.764</v>
      </c>
      <c r="S4" s="74"/>
      <c r="T4" s="8"/>
      <c r="U4" s="39">
        <v>15.2</v>
      </c>
      <c r="V4" s="8">
        <f>O4-Summary_Tables!B$33</f>
        <v>1.5450000000000017</v>
      </c>
      <c r="W4" s="8">
        <f>P4-Summary_Tables!C$33</f>
        <v>1.9450000000000074</v>
      </c>
      <c r="X4" s="8">
        <f>Q4-Summary_Tables!D$33</f>
        <v>1.524000000000001</v>
      </c>
      <c r="Y4" s="90">
        <f>R4-Summary_Tables!E$33</f>
        <v>1.043999999999997</v>
      </c>
      <c r="Z4" s="8"/>
      <c r="AA4" s="8"/>
      <c r="AB4" s="8"/>
      <c r="AC4" s="8"/>
      <c r="AD4" s="8"/>
      <c r="AE4" s="8"/>
      <c r="AF4" s="8"/>
      <c r="AG4" s="1"/>
      <c r="AH4" s="1"/>
      <c r="AI4" s="1"/>
    </row>
    <row r="5" spans="14:35" ht="12.75">
      <c r="N5" s="39">
        <v>54.55</v>
      </c>
      <c r="O5" s="1">
        <v>92.177</v>
      </c>
      <c r="P5" s="1">
        <v>92.518</v>
      </c>
      <c r="Q5" s="1">
        <v>93.542</v>
      </c>
      <c r="R5" s="58">
        <v>94.341</v>
      </c>
      <c r="S5" s="74"/>
      <c r="T5" s="8"/>
      <c r="U5" s="39">
        <v>54.55</v>
      </c>
      <c r="V5" s="8">
        <f>O5-Summary_Tables!B$33</f>
        <v>2.0770000000000124</v>
      </c>
      <c r="W5" s="8">
        <f>P5-Summary_Tables!C$33</f>
        <v>2.6880000000000024</v>
      </c>
      <c r="X5" s="8">
        <f>Q5-Summary_Tables!D$33</f>
        <v>2.2620000000000005</v>
      </c>
      <c r="Y5" s="90">
        <f>R5-Summary_Tables!E$33</f>
        <v>1.6209999999999951</v>
      </c>
      <c r="Z5" s="8"/>
      <c r="AA5" s="8"/>
      <c r="AB5" s="8"/>
      <c r="AC5" s="8"/>
      <c r="AD5" s="8"/>
      <c r="AE5" s="8"/>
      <c r="AF5" s="8"/>
      <c r="AG5" s="1"/>
      <c r="AH5" s="1"/>
      <c r="AI5" s="1"/>
    </row>
    <row r="6" spans="14:35" ht="12.75">
      <c r="N6" s="39">
        <v>93.9</v>
      </c>
      <c r="O6" s="1">
        <v>92.492</v>
      </c>
      <c r="P6" s="1">
        <v>92.846</v>
      </c>
      <c r="Q6" s="1">
        <v>93.955</v>
      </c>
      <c r="R6" s="58">
        <v>94.674</v>
      </c>
      <c r="S6" s="74"/>
      <c r="T6" s="8"/>
      <c r="U6" s="39">
        <v>93.9</v>
      </c>
      <c r="V6" s="8">
        <f>O6-Summary_Tables!B$33</f>
        <v>2.39200000000001</v>
      </c>
      <c r="W6" s="8">
        <f>P6-Summary_Tables!C$33</f>
        <v>3.0160000000000053</v>
      </c>
      <c r="X6" s="8">
        <f>Q6-Summary_Tables!D$33</f>
        <v>2.674999999999997</v>
      </c>
      <c r="Y6" s="90">
        <f>R6-Summary_Tables!E$33</f>
        <v>1.9540000000000077</v>
      </c>
      <c r="Z6" s="8"/>
      <c r="AA6" s="8"/>
      <c r="AB6" s="8"/>
      <c r="AC6" s="8"/>
      <c r="AD6" s="8"/>
      <c r="AE6" s="8"/>
      <c r="AF6" s="8"/>
      <c r="AG6" s="1"/>
      <c r="AH6" s="1"/>
      <c r="AI6" s="1"/>
    </row>
    <row r="7" spans="14:35" ht="12.75">
      <c r="N7" s="39">
        <v>135</v>
      </c>
      <c r="O7" s="1">
        <v>92.735</v>
      </c>
      <c r="P7" s="1">
        <v>93.082</v>
      </c>
      <c r="Q7" s="1">
        <v>94.272</v>
      </c>
      <c r="R7" s="58">
        <v>94.934</v>
      </c>
      <c r="S7" s="74"/>
      <c r="T7" s="8"/>
      <c r="U7" s="39">
        <v>135</v>
      </c>
      <c r="V7" s="8">
        <f>O7-Summary_Tables!B$33</f>
        <v>2.635000000000005</v>
      </c>
      <c r="W7" s="8">
        <f>P7-Summary_Tables!C$33</f>
        <v>3.2519999999999953</v>
      </c>
      <c r="X7" s="8">
        <f>Q7-Summary_Tables!D$33</f>
        <v>2.9920000000000044</v>
      </c>
      <c r="Y7" s="90">
        <f>R7-Summary_Tables!E$33</f>
        <v>2.2139999999999986</v>
      </c>
      <c r="Z7" s="8"/>
      <c r="AA7" s="8"/>
      <c r="AB7" s="8"/>
      <c r="AC7" s="8"/>
      <c r="AD7" s="8"/>
      <c r="AE7" s="8"/>
      <c r="AF7" s="8"/>
      <c r="AG7" s="1"/>
      <c r="AH7" s="1"/>
      <c r="AI7" s="1"/>
    </row>
    <row r="8" spans="14:35" ht="12.75">
      <c r="N8" s="39">
        <v>175</v>
      </c>
      <c r="O8" s="1">
        <v>92.925</v>
      </c>
      <c r="P8" s="1">
        <v>93.255</v>
      </c>
      <c r="Q8" s="1">
        <v>94.522</v>
      </c>
      <c r="R8" s="58">
        <v>95.141</v>
      </c>
      <c r="S8" s="74"/>
      <c r="T8" s="8"/>
      <c r="U8" s="39">
        <v>175</v>
      </c>
      <c r="V8" s="8">
        <f>O8-Summary_Tables!B$33</f>
        <v>2.825000000000003</v>
      </c>
      <c r="W8" s="8">
        <f>P8-Summary_Tables!C$33</f>
        <v>3.424999999999997</v>
      </c>
      <c r="X8" s="8">
        <f>Q8-Summary_Tables!D$33</f>
        <v>3.2420000000000044</v>
      </c>
      <c r="Y8" s="90">
        <f>R8-Summary_Tables!E$33</f>
        <v>2.4210000000000065</v>
      </c>
      <c r="Z8" s="8"/>
      <c r="AA8" s="8"/>
      <c r="AB8" s="8"/>
      <c r="AC8" s="8"/>
      <c r="AD8" s="8"/>
      <c r="AE8" s="8"/>
      <c r="AF8" s="8"/>
      <c r="AG8" s="1"/>
      <c r="AH8" s="1"/>
      <c r="AI8" s="1"/>
    </row>
    <row r="9" spans="14:35" ht="12.75">
      <c r="N9" s="39">
        <v>214.3</v>
      </c>
      <c r="O9" s="1">
        <v>93.084</v>
      </c>
      <c r="P9" s="1">
        <v>93.4</v>
      </c>
      <c r="Q9" s="1">
        <v>94.731</v>
      </c>
      <c r="R9" s="58">
        <v>95.316</v>
      </c>
      <c r="S9" s="74"/>
      <c r="T9" s="8"/>
      <c r="U9" s="39">
        <v>214.3</v>
      </c>
      <c r="V9" s="8">
        <f>O9-Summary_Tables!B$33</f>
        <v>2.984000000000009</v>
      </c>
      <c r="W9" s="8">
        <f>P9-Summary_Tables!C$33</f>
        <v>3.5700000000000074</v>
      </c>
      <c r="X9" s="8">
        <f>Q9-Summary_Tables!D$33</f>
        <v>3.4509999999999934</v>
      </c>
      <c r="Y9" s="90">
        <f>R9-Summary_Tables!E$33</f>
        <v>2.5960000000000036</v>
      </c>
      <c r="Z9" s="8"/>
      <c r="AA9" s="8"/>
      <c r="AB9" s="8"/>
      <c r="AC9" s="8"/>
      <c r="AD9" s="8"/>
      <c r="AE9" s="8"/>
      <c r="AF9" s="8"/>
      <c r="AG9" s="1"/>
      <c r="AH9" s="1"/>
      <c r="AI9" s="1"/>
    </row>
    <row r="10" spans="14:35" ht="12.75">
      <c r="N10" s="39">
        <v>259.5</v>
      </c>
      <c r="O10" s="1">
        <v>93.245</v>
      </c>
      <c r="P10" s="1">
        <v>93.544</v>
      </c>
      <c r="Q10" s="1">
        <v>94.942</v>
      </c>
      <c r="R10" s="58">
        <v>95.493</v>
      </c>
      <c r="S10" s="74"/>
      <c r="T10" s="8"/>
      <c r="U10" s="39">
        <v>259.5</v>
      </c>
      <c r="V10" s="8">
        <f>O10-Summary_Tables!B$33</f>
        <v>3.1450000000000102</v>
      </c>
      <c r="W10" s="8">
        <f>P10-Summary_Tables!C$33</f>
        <v>3.7139999999999986</v>
      </c>
      <c r="X10" s="8">
        <f>Q10-Summary_Tables!D$33</f>
        <v>3.661999999999992</v>
      </c>
      <c r="Y10" s="90">
        <f>R10-Summary_Tables!E$33</f>
        <v>2.772999999999996</v>
      </c>
      <c r="Z10" s="8"/>
      <c r="AA10" s="8"/>
      <c r="AB10" s="8"/>
      <c r="AC10" s="8"/>
      <c r="AD10" s="8"/>
      <c r="AE10" s="8"/>
      <c r="AF10" s="8"/>
      <c r="AG10" s="1"/>
      <c r="AH10" s="1"/>
      <c r="AI10" s="1"/>
    </row>
    <row r="11" spans="14:35" ht="12.75">
      <c r="N11" s="39">
        <v>350</v>
      </c>
      <c r="O11" s="1">
        <v>93.516</v>
      </c>
      <c r="P11" s="1">
        <v>93.781</v>
      </c>
      <c r="Q11" s="1">
        <v>95.296</v>
      </c>
      <c r="R11" s="58">
        <v>95.793</v>
      </c>
      <c r="S11" s="74"/>
      <c r="T11" s="8"/>
      <c r="U11" s="39">
        <v>350</v>
      </c>
      <c r="V11" s="8">
        <f>O11-Summary_Tables!B$33</f>
        <v>3.416000000000011</v>
      </c>
      <c r="W11" s="8">
        <f>P11-Summary_Tables!C$33</f>
        <v>3.9510000000000076</v>
      </c>
      <c r="X11" s="8">
        <f>Q11-Summary_Tables!D$33</f>
        <v>4.016000000000005</v>
      </c>
      <c r="Y11" s="90">
        <f>R11-Summary_Tables!E$33</f>
        <v>3.0730000000000075</v>
      </c>
      <c r="Z11" s="8"/>
      <c r="AA11" s="8"/>
      <c r="AB11" s="8"/>
      <c r="AC11" s="8"/>
      <c r="AD11" s="8"/>
      <c r="AE11" s="8"/>
      <c r="AF11" s="8"/>
      <c r="AG11" s="1"/>
      <c r="AH11" s="1"/>
      <c r="AI11" s="1"/>
    </row>
    <row r="12" spans="14:35" ht="12.75">
      <c r="N12" s="39">
        <v>400</v>
      </c>
      <c r="O12" s="1">
        <v>93.642</v>
      </c>
      <c r="P12" s="1">
        <v>93.89</v>
      </c>
      <c r="Q12" s="1">
        <v>95.465</v>
      </c>
      <c r="R12" s="58">
        <v>95.938</v>
      </c>
      <c r="S12" s="74"/>
      <c r="T12" s="8"/>
      <c r="U12" s="39">
        <v>400</v>
      </c>
      <c r="V12" s="8">
        <f>O12-Summary_Tables!B$33</f>
        <v>3.5420000000000016</v>
      </c>
      <c r="W12" s="8">
        <f>P12-Summary_Tables!C$33</f>
        <v>4.060000000000002</v>
      </c>
      <c r="X12" s="8">
        <f>Q12-Summary_Tables!D$33</f>
        <v>4.185000000000002</v>
      </c>
      <c r="Y12" s="90">
        <f>R12-Summary_Tables!E$33</f>
        <v>3.2180000000000035</v>
      </c>
      <c r="Z12" s="8"/>
      <c r="AA12" s="8"/>
      <c r="AB12" s="8"/>
      <c r="AC12" s="8"/>
      <c r="AD12" s="8"/>
      <c r="AE12" s="8"/>
      <c r="AF12" s="8"/>
      <c r="AG12" s="1"/>
      <c r="AH12" s="1"/>
      <c r="AI12" s="1"/>
    </row>
    <row r="13" spans="14:35" ht="12.75">
      <c r="N13" s="39">
        <v>450</v>
      </c>
      <c r="O13" s="1">
        <v>93.755</v>
      </c>
      <c r="P13" s="1">
        <v>93.99</v>
      </c>
      <c r="Q13" s="1">
        <v>95.62</v>
      </c>
      <c r="R13" s="58">
        <v>96.071</v>
      </c>
      <c r="S13" s="74"/>
      <c r="T13" s="8"/>
      <c r="U13" s="39">
        <v>450</v>
      </c>
      <c r="V13" s="8">
        <f>O13-Summary_Tables!B$33</f>
        <v>3.655000000000001</v>
      </c>
      <c r="W13" s="8">
        <f>P13-Summary_Tables!C$33</f>
        <v>4.159999999999997</v>
      </c>
      <c r="X13" s="8">
        <f>Q13-Summary_Tables!D$33</f>
        <v>4.340000000000003</v>
      </c>
      <c r="Y13" s="90">
        <f>R13-Summary_Tables!E$33</f>
        <v>3.350999999999999</v>
      </c>
      <c r="Z13" s="8"/>
      <c r="AA13" s="8"/>
      <c r="AB13" s="8"/>
      <c r="AC13" s="8"/>
      <c r="AD13" s="8"/>
      <c r="AE13" s="8"/>
      <c r="AF13" s="8"/>
      <c r="AG13" s="1"/>
      <c r="AH13" s="1"/>
      <c r="AI13" s="1"/>
    </row>
    <row r="14" spans="14:35" ht="12.75">
      <c r="N14" s="39">
        <v>500</v>
      </c>
      <c r="O14" s="1">
        <v>93.858</v>
      </c>
      <c r="P14" s="1">
        <v>94.085</v>
      </c>
      <c r="Q14" s="1">
        <v>95.764</v>
      </c>
      <c r="R14" s="58">
        <v>96.195</v>
      </c>
      <c r="S14" s="74"/>
      <c r="T14" s="8"/>
      <c r="U14" s="39">
        <v>500</v>
      </c>
      <c r="V14" s="8">
        <f>O14-Summary_Tables!B$33</f>
        <v>3.7580000000000098</v>
      </c>
      <c r="W14" s="8">
        <f>P14-Summary_Tables!C$33</f>
        <v>4.2549999999999955</v>
      </c>
      <c r="X14" s="8">
        <f>Q14-Summary_Tables!D$33</f>
        <v>4.483999999999995</v>
      </c>
      <c r="Y14" s="90">
        <f>R14-Summary_Tables!E$33</f>
        <v>3.4749999999999943</v>
      </c>
      <c r="Z14" s="8"/>
      <c r="AA14" s="8"/>
      <c r="AB14" s="8"/>
      <c r="AC14" s="8"/>
      <c r="AD14" s="8"/>
      <c r="AE14" s="8"/>
      <c r="AF14" s="8"/>
      <c r="AG14" s="1"/>
      <c r="AH14" s="1"/>
      <c r="AI14" s="1"/>
    </row>
    <row r="15" spans="14:35" ht="12.75">
      <c r="N15" s="39">
        <v>550</v>
      </c>
      <c r="O15" s="1">
        <v>93.957</v>
      </c>
      <c r="P15" s="1">
        <v>94.174</v>
      </c>
      <c r="Q15" s="1">
        <v>95.898</v>
      </c>
      <c r="R15" s="58">
        <v>96.311</v>
      </c>
      <c r="S15" s="74"/>
      <c r="T15" s="8"/>
      <c r="U15" s="39">
        <v>550</v>
      </c>
      <c r="V15" s="8">
        <f>O15-Summary_Tables!B$33</f>
        <v>3.8569999999999993</v>
      </c>
      <c r="W15" s="8">
        <f>P15-Summary_Tables!C$33</f>
        <v>4.344000000000008</v>
      </c>
      <c r="X15" s="8">
        <f>Q15-Summary_Tables!D$33</f>
        <v>4.617999999999995</v>
      </c>
      <c r="Y15" s="90">
        <f>R15-Summary_Tables!E$33</f>
        <v>3.591000000000008</v>
      </c>
      <c r="Z15" s="8"/>
      <c r="AA15" s="8"/>
      <c r="AB15" s="8"/>
      <c r="AC15" s="8"/>
      <c r="AD15" s="8"/>
      <c r="AE15" s="8"/>
      <c r="AF15" s="8"/>
      <c r="AG15" s="1"/>
      <c r="AH15" s="1"/>
      <c r="AI15" s="1"/>
    </row>
    <row r="16" spans="14:35" ht="12.75">
      <c r="N16" s="39">
        <v>600</v>
      </c>
      <c r="O16" s="1">
        <v>94.062</v>
      </c>
      <c r="P16" s="1">
        <v>94.256</v>
      </c>
      <c r="Q16" s="1">
        <v>96.023</v>
      </c>
      <c r="R16" s="58">
        <v>96.42</v>
      </c>
      <c r="S16" s="74"/>
      <c r="T16" s="8"/>
      <c r="U16" s="39">
        <v>600</v>
      </c>
      <c r="V16" s="8">
        <f>O16-Summary_Tables!B$33</f>
        <v>3.9620000000000033</v>
      </c>
      <c r="W16" s="8">
        <f>P16-Summary_Tables!C$33</f>
        <v>4.426000000000002</v>
      </c>
      <c r="X16" s="8">
        <f>Q16-Summary_Tables!D$33</f>
        <v>4.742999999999995</v>
      </c>
      <c r="Y16" s="90">
        <f>R16-Summary_Tables!E$33</f>
        <v>3.700000000000003</v>
      </c>
      <c r="Z16" s="8"/>
      <c r="AA16" s="8"/>
      <c r="AB16" s="8"/>
      <c r="AC16" s="8"/>
      <c r="AD16" s="8"/>
      <c r="AE16" s="8"/>
      <c r="AF16" s="8"/>
      <c r="AG16" s="1"/>
      <c r="AH16" s="1"/>
      <c r="AI16" s="1"/>
    </row>
    <row r="17" spans="14:35" ht="12.75">
      <c r="N17" s="39">
        <v>650</v>
      </c>
      <c r="O17" s="1">
        <v>94.161</v>
      </c>
      <c r="P17" s="1">
        <v>94.333</v>
      </c>
      <c r="Q17" s="1">
        <v>96.142</v>
      </c>
      <c r="R17" s="58">
        <v>96.523</v>
      </c>
      <c r="S17" s="74"/>
      <c r="T17" s="8"/>
      <c r="U17" s="39">
        <v>650</v>
      </c>
      <c r="V17" s="8">
        <f>O17-Summary_Tables!B$33</f>
        <v>4.061000000000007</v>
      </c>
      <c r="W17" s="8">
        <f>P17-Summary_Tables!C$33</f>
        <v>4.503</v>
      </c>
      <c r="X17" s="8">
        <f>Q17-Summary_Tables!D$33</f>
        <v>4.861999999999995</v>
      </c>
      <c r="Y17" s="90">
        <f>R17-Summary_Tables!E$33</f>
        <v>3.8029999999999973</v>
      </c>
      <c r="Z17" s="8"/>
      <c r="AA17" s="8"/>
      <c r="AB17" s="8"/>
      <c r="AC17" s="8"/>
      <c r="AD17" s="8"/>
      <c r="AE17" s="8"/>
      <c r="AF17" s="8"/>
      <c r="AG17" s="1"/>
      <c r="AH17" s="1"/>
      <c r="AI17" s="1"/>
    </row>
    <row r="18" spans="14:35" ht="12.75">
      <c r="N18" s="39">
        <v>700</v>
      </c>
      <c r="O18" s="1">
        <v>94.255</v>
      </c>
      <c r="P18" s="1">
        <v>94.406</v>
      </c>
      <c r="Q18" s="1">
        <v>96.255</v>
      </c>
      <c r="R18" s="58">
        <v>96.621</v>
      </c>
      <c r="S18" s="74"/>
      <c r="T18" s="8"/>
      <c r="U18" s="39">
        <v>700</v>
      </c>
      <c r="V18" s="8">
        <f>O18-Summary_Tables!B$33</f>
        <v>4.155000000000001</v>
      </c>
      <c r="W18" s="8">
        <f>P18-Summary_Tables!C$33</f>
        <v>4.576000000000008</v>
      </c>
      <c r="X18" s="8">
        <f>Q18-Summary_Tables!D$33</f>
        <v>4.974999999999994</v>
      </c>
      <c r="Y18" s="90">
        <f>R18-Summary_Tables!E$33</f>
        <v>3.9009999999999962</v>
      </c>
      <c r="Z18" s="8"/>
      <c r="AA18" s="8"/>
      <c r="AB18" s="8"/>
      <c r="AC18" s="8"/>
      <c r="AD18" s="8"/>
      <c r="AE18" s="8"/>
      <c r="AF18" s="8"/>
      <c r="AG18" s="1"/>
      <c r="AH18" s="1"/>
      <c r="AI18" s="1"/>
    </row>
    <row r="19" spans="14:35" ht="12.75">
      <c r="N19" s="39">
        <v>750</v>
      </c>
      <c r="O19" s="1">
        <v>94.341</v>
      </c>
      <c r="P19" s="1">
        <v>94.475</v>
      </c>
      <c r="Q19" s="1">
        <v>96.362</v>
      </c>
      <c r="R19" s="58">
        <v>96.715</v>
      </c>
      <c r="S19" s="74"/>
      <c r="T19" s="8"/>
      <c r="U19" s="39">
        <v>750</v>
      </c>
      <c r="V19" s="8">
        <f>O19-Summary_Tables!B$33</f>
        <v>4.241</v>
      </c>
      <c r="W19" s="8">
        <f>P19-Summary_Tables!C$33</f>
        <v>4.644999999999996</v>
      </c>
      <c r="X19" s="8">
        <f>Q19-Summary_Tables!D$33</f>
        <v>5.081999999999994</v>
      </c>
      <c r="Y19" s="90">
        <f>R19-Summary_Tables!E$33</f>
        <v>3.9950000000000045</v>
      </c>
      <c r="Z19" s="8"/>
      <c r="AA19" s="8"/>
      <c r="AB19" s="8"/>
      <c r="AC19" s="8"/>
      <c r="AD19" s="8"/>
      <c r="AE19" s="8"/>
      <c r="AF19" s="8"/>
      <c r="AG19" s="1"/>
      <c r="AH19" s="1"/>
      <c r="AI19" s="1"/>
    </row>
    <row r="20" spans="14:35" ht="12.75">
      <c r="N20" s="39">
        <v>800</v>
      </c>
      <c r="O20" s="1">
        <v>94.425</v>
      </c>
      <c r="P20" s="1">
        <v>94.54</v>
      </c>
      <c r="Q20" s="1">
        <v>96.464</v>
      </c>
      <c r="R20" s="58">
        <v>96.805</v>
      </c>
      <c r="S20" s="74"/>
      <c r="T20" s="8"/>
      <c r="U20" s="39">
        <v>800</v>
      </c>
      <c r="V20" s="8">
        <f>O20-Summary_Tables!B$33</f>
        <v>4.325000000000003</v>
      </c>
      <c r="W20" s="8">
        <f>P20-Summary_Tables!C$33</f>
        <v>4.710000000000008</v>
      </c>
      <c r="X20" s="8">
        <f>Q20-Summary_Tables!D$33</f>
        <v>5.1839999999999975</v>
      </c>
      <c r="Y20" s="90">
        <f>R20-Summary_Tables!E$33</f>
        <v>4.085000000000008</v>
      </c>
      <c r="Z20" s="8"/>
      <c r="AA20" s="8"/>
      <c r="AB20" s="8"/>
      <c r="AC20" s="8"/>
      <c r="AD20" s="8"/>
      <c r="AE20" s="8"/>
      <c r="AF20" s="8"/>
      <c r="AG20" s="1"/>
      <c r="AH20" s="1"/>
      <c r="AI20" s="1"/>
    </row>
    <row r="21" spans="14:35" ht="12.75">
      <c r="N21" s="39">
        <v>850</v>
      </c>
      <c r="O21" s="1">
        <v>94.499</v>
      </c>
      <c r="P21" s="1">
        <v>94.602</v>
      </c>
      <c r="Q21" s="1">
        <v>96.562</v>
      </c>
      <c r="R21" s="58">
        <v>96.891</v>
      </c>
      <c r="S21" s="74"/>
      <c r="T21" s="8"/>
      <c r="U21" s="39">
        <v>850</v>
      </c>
      <c r="V21" s="8">
        <f>O21-Summary_Tables!B$33</f>
        <v>4.399000000000001</v>
      </c>
      <c r="W21" s="8">
        <f>P21-Summary_Tables!C$33</f>
        <v>4.772000000000006</v>
      </c>
      <c r="X21" s="8">
        <f>Q21-Summary_Tables!D$33</f>
        <v>5.2819999999999965</v>
      </c>
      <c r="Y21" s="90">
        <f>R21-Summary_Tables!E$33</f>
        <v>4.1710000000000065</v>
      </c>
      <c r="Z21" s="8"/>
      <c r="AA21" s="8"/>
      <c r="AB21" s="8"/>
      <c r="AC21" s="8"/>
      <c r="AD21" s="8"/>
      <c r="AE21" s="8"/>
      <c r="AF21" s="8"/>
      <c r="AG21" s="1"/>
      <c r="AH21" s="1"/>
      <c r="AI21" s="1"/>
    </row>
    <row r="22" spans="14:35" ht="12.75">
      <c r="N22" s="39">
        <v>900</v>
      </c>
      <c r="O22" s="1">
        <v>94.565</v>
      </c>
      <c r="P22" s="1">
        <v>94.661</v>
      </c>
      <c r="Q22" s="1">
        <v>96.656</v>
      </c>
      <c r="R22" s="58">
        <v>96.974</v>
      </c>
      <c r="S22" s="74"/>
      <c r="T22" s="8"/>
      <c r="U22" s="39">
        <v>900</v>
      </c>
      <c r="V22" s="8">
        <f>O22-Summary_Tables!B$33</f>
        <v>4.465000000000003</v>
      </c>
      <c r="W22" s="8">
        <f>P22-Summary_Tables!C$33</f>
        <v>4.831000000000003</v>
      </c>
      <c r="X22" s="8">
        <f>Q22-Summary_Tables!D$33</f>
        <v>5.376000000000005</v>
      </c>
      <c r="Y22" s="90">
        <f>R22-Summary_Tables!E$33</f>
        <v>4.254000000000005</v>
      </c>
      <c r="Z22" s="8"/>
      <c r="AA22" s="8"/>
      <c r="AB22" s="8"/>
      <c r="AC22" s="8"/>
      <c r="AD22" s="8"/>
      <c r="AE22" s="8"/>
      <c r="AF22" s="8"/>
      <c r="AG22" s="1"/>
      <c r="AH22" s="1"/>
      <c r="AI22" s="1"/>
    </row>
    <row r="23" spans="14:35" ht="12.75">
      <c r="N23" s="39">
        <v>950</v>
      </c>
      <c r="O23" s="1">
        <v>94.629</v>
      </c>
      <c r="P23" s="1">
        <v>94.718</v>
      </c>
      <c r="Q23" s="1">
        <v>96.747</v>
      </c>
      <c r="R23" s="58">
        <v>97.054</v>
      </c>
      <c r="S23" s="74"/>
      <c r="T23" s="8"/>
      <c r="U23" s="39">
        <v>950</v>
      </c>
      <c r="V23" s="8">
        <f>O23-Summary_Tables!B$33</f>
        <v>4.529000000000011</v>
      </c>
      <c r="W23" s="8">
        <f>P23-Summary_Tables!C$33</f>
        <v>4.888000000000005</v>
      </c>
      <c r="X23" s="8">
        <f>Q23-Summary_Tables!D$33</f>
        <v>5.466999999999999</v>
      </c>
      <c r="Y23" s="90">
        <f>R23-Summary_Tables!E$33</f>
        <v>4.334000000000003</v>
      </c>
      <c r="Z23" s="8"/>
      <c r="AA23" s="8"/>
      <c r="AB23" s="8"/>
      <c r="AC23" s="8"/>
      <c r="AD23" s="8"/>
      <c r="AE23" s="8"/>
      <c r="AF23" s="8"/>
      <c r="AG23" s="1"/>
      <c r="AH23" s="1"/>
      <c r="AI23" s="1"/>
    </row>
    <row r="24" spans="14:35" ht="12.75">
      <c r="N24" s="39">
        <v>1000</v>
      </c>
      <c r="O24" s="1">
        <v>94.69</v>
      </c>
      <c r="P24" s="1">
        <v>94.771</v>
      </c>
      <c r="Q24" s="1">
        <v>96.834</v>
      </c>
      <c r="R24" s="58">
        <v>97.131</v>
      </c>
      <c r="S24" s="74"/>
      <c r="T24" s="8"/>
      <c r="U24" s="39">
        <v>1000</v>
      </c>
      <c r="V24" s="8">
        <f>O24-Summary_Tables!B$33</f>
        <v>4.590000000000003</v>
      </c>
      <c r="W24" s="8">
        <f>P24-Summary_Tables!C$33</f>
        <v>4.9410000000000025</v>
      </c>
      <c r="X24" s="8">
        <f>Q24-Summary_Tables!D$33</f>
        <v>5.554000000000002</v>
      </c>
      <c r="Y24" s="90">
        <f>R24-Summary_Tables!E$33</f>
        <v>4.411000000000001</v>
      </c>
      <c r="Z24" s="8"/>
      <c r="AA24" s="8"/>
      <c r="AB24" s="8"/>
      <c r="AC24" s="8"/>
      <c r="AD24" s="8"/>
      <c r="AE24" s="8"/>
      <c r="AF24" s="8"/>
      <c r="AG24" s="1"/>
      <c r="AH24" s="1"/>
      <c r="AI24" s="1"/>
    </row>
    <row r="25" spans="14:35" ht="12.75">
      <c r="N25" s="39">
        <v>1050</v>
      </c>
      <c r="O25" s="1">
        <v>94.75</v>
      </c>
      <c r="P25" s="1">
        <v>94.823</v>
      </c>
      <c r="Q25" s="1">
        <v>96.918</v>
      </c>
      <c r="R25" s="58">
        <v>97.205</v>
      </c>
      <c r="S25" s="74"/>
      <c r="T25" s="8"/>
      <c r="U25" s="39">
        <v>1050</v>
      </c>
      <c r="V25" s="8">
        <f>O25-Summary_Tables!B$33</f>
        <v>4.650000000000006</v>
      </c>
      <c r="W25" s="8">
        <f>P25-Summary_Tables!C$33</f>
        <v>4.992999999999995</v>
      </c>
      <c r="X25" s="8">
        <f>Q25-Summary_Tables!D$33</f>
        <v>5.638000000000005</v>
      </c>
      <c r="Y25" s="90">
        <f>R25-Summary_Tables!E$33</f>
        <v>4.484999999999999</v>
      </c>
      <c r="Z25" s="8"/>
      <c r="AA25" s="8"/>
      <c r="AB25" s="8"/>
      <c r="AC25" s="8"/>
      <c r="AD25" s="8"/>
      <c r="AE25" s="8"/>
      <c r="AF25" s="8"/>
      <c r="AG25" s="1"/>
      <c r="AH25" s="1"/>
      <c r="AI25" s="1"/>
    </row>
    <row r="26" spans="14:35" ht="12.75">
      <c r="N26" s="39">
        <v>1100</v>
      </c>
      <c r="O26" s="1">
        <v>94.808</v>
      </c>
      <c r="P26" s="1">
        <v>94.874</v>
      </c>
      <c r="Q26" s="1">
        <v>97</v>
      </c>
      <c r="R26" s="58">
        <v>97.278</v>
      </c>
      <c r="S26" s="74"/>
      <c r="T26" s="8"/>
      <c r="U26" s="39">
        <v>1100</v>
      </c>
      <c r="V26" s="8">
        <f>O26-Summary_Tables!B$33</f>
        <v>4.708000000000013</v>
      </c>
      <c r="W26" s="8">
        <f>P26-Summary_Tables!C$33</f>
        <v>5.043999999999997</v>
      </c>
      <c r="X26" s="8">
        <f>Q26-Summary_Tables!D$33</f>
        <v>5.719999999999999</v>
      </c>
      <c r="Y26" s="90">
        <f>R26-Summary_Tables!E$33</f>
        <v>4.558000000000007</v>
      </c>
      <c r="Z26" s="8"/>
      <c r="AA26" s="8"/>
      <c r="AB26" s="8"/>
      <c r="AC26" s="8"/>
      <c r="AD26" s="8"/>
      <c r="AE26" s="8"/>
      <c r="AF26" s="8"/>
      <c r="AG26" s="1"/>
      <c r="AH26" s="1"/>
      <c r="AI26" s="1"/>
    </row>
    <row r="27" spans="14:35" ht="12.75">
      <c r="N27" s="39">
        <v>1150</v>
      </c>
      <c r="O27" s="1">
        <v>94.864</v>
      </c>
      <c r="P27" s="1">
        <v>94.922</v>
      </c>
      <c r="Q27" s="1">
        <v>97.079</v>
      </c>
      <c r="R27" s="58">
        <v>97.348</v>
      </c>
      <c r="S27" s="74"/>
      <c r="T27" s="8"/>
      <c r="U27" s="39">
        <v>1150</v>
      </c>
      <c r="V27" s="8">
        <f>O27-Summary_Tables!B$33</f>
        <v>4.76400000000001</v>
      </c>
      <c r="W27" s="8">
        <f>P27-Summary_Tables!C$33</f>
        <v>5.091999999999999</v>
      </c>
      <c r="X27" s="8">
        <f>Q27-Summary_Tables!D$33</f>
        <v>5.798999999999992</v>
      </c>
      <c r="Y27" s="90">
        <f>R27-Summary_Tables!E$33</f>
        <v>4.628</v>
      </c>
      <c r="Z27" s="8"/>
      <c r="AA27" s="8"/>
      <c r="AB27" s="8"/>
      <c r="AC27" s="8"/>
      <c r="AD27" s="8"/>
      <c r="AE27" s="8"/>
      <c r="AF27" s="8"/>
      <c r="AG27" s="1"/>
      <c r="AH27" s="1"/>
      <c r="AI27" s="1"/>
    </row>
    <row r="28" spans="14:35" ht="12.75">
      <c r="N28" s="39">
        <v>1250</v>
      </c>
      <c r="O28" s="1">
        <v>94.973</v>
      </c>
      <c r="P28" s="1">
        <v>95.012</v>
      </c>
      <c r="Q28" s="1">
        <v>97.23</v>
      </c>
      <c r="R28" s="58">
        <v>97.483</v>
      </c>
      <c r="S28" s="74"/>
      <c r="T28" s="8"/>
      <c r="U28" s="39">
        <v>1250</v>
      </c>
      <c r="V28" s="8">
        <f>O28-Summary_Tables!B$33</f>
        <v>4.873000000000005</v>
      </c>
      <c r="W28" s="8">
        <f>P28-Summary_Tables!C$33</f>
        <v>5.182000000000002</v>
      </c>
      <c r="X28" s="8">
        <f>Q28-Summary_Tables!D$33</f>
        <v>5.950000000000003</v>
      </c>
      <c r="Y28" s="90">
        <f>R28-Summary_Tables!E$33</f>
        <v>4.763000000000005</v>
      </c>
      <c r="Z28" s="8"/>
      <c r="AA28" s="8"/>
      <c r="AB28" s="8"/>
      <c r="AC28" s="8"/>
      <c r="AD28" s="8"/>
      <c r="AE28" s="8"/>
      <c r="AF28" s="8"/>
      <c r="AG28" s="1"/>
      <c r="AH28" s="1"/>
      <c r="AI28" s="1"/>
    </row>
    <row r="29" spans="14:35" ht="12.75">
      <c r="N29" s="39">
        <v>1409</v>
      </c>
      <c r="O29" s="1">
        <v>95.192</v>
      </c>
      <c r="P29" s="1">
        <v>95.147</v>
      </c>
      <c r="Q29" s="1">
        <v>97.454</v>
      </c>
      <c r="R29" s="58">
        <v>97.683</v>
      </c>
      <c r="S29" s="74"/>
      <c r="T29" s="8"/>
      <c r="U29" s="39">
        <v>1409</v>
      </c>
      <c r="V29" s="8">
        <f>O29-Summary_Tables!B$33</f>
        <v>5.091999999999999</v>
      </c>
      <c r="W29" s="8">
        <f>P29-Summary_Tables!C$33</f>
        <v>5.317000000000007</v>
      </c>
      <c r="X29" s="8">
        <f>Q29-Summary_Tables!D$33</f>
        <v>6.173999999999992</v>
      </c>
      <c r="Y29" s="90">
        <f>R29-Summary_Tables!E$33</f>
        <v>4.963000000000008</v>
      </c>
      <c r="Z29" s="8"/>
      <c r="AA29" s="8"/>
      <c r="AB29" s="8"/>
      <c r="AC29" s="8"/>
      <c r="AD29" s="8"/>
      <c r="AE29" s="8"/>
      <c r="AF29" s="8"/>
      <c r="AG29" s="1"/>
      <c r="AH29" s="1"/>
      <c r="AI29" s="1"/>
    </row>
    <row r="30" spans="14:35" ht="12.75">
      <c r="N30" s="39">
        <v>2000</v>
      </c>
      <c r="O30" s="1">
        <v>95.812</v>
      </c>
      <c r="P30" s="1">
        <v>95.564</v>
      </c>
      <c r="Q30" s="1">
        <v>98.16</v>
      </c>
      <c r="R30" s="58">
        <v>98.319</v>
      </c>
      <c r="S30" s="74"/>
      <c r="T30" s="8"/>
      <c r="U30" s="39">
        <v>2000</v>
      </c>
      <c r="V30" s="8">
        <f>O30-Summary_Tables!B$33</f>
        <v>5.712000000000003</v>
      </c>
      <c r="W30" s="8">
        <f>P30-Summary_Tables!C$33</f>
        <v>5.733999999999995</v>
      </c>
      <c r="X30" s="8">
        <f>Q30-Summary_Tables!D$33</f>
        <v>6.8799999999999955</v>
      </c>
      <c r="Y30" s="90">
        <f>R30-Summary_Tables!E$33</f>
        <v>5.599000000000004</v>
      </c>
      <c r="Z30" s="8"/>
      <c r="AA30" s="8"/>
      <c r="AB30" s="8"/>
      <c r="AC30" s="8"/>
      <c r="AD30" s="8"/>
      <c r="AE30" s="8"/>
      <c r="AF30" s="8"/>
      <c r="AG30" s="1"/>
      <c r="AH30" s="1"/>
      <c r="AI30" s="1"/>
    </row>
    <row r="31" spans="14:35" ht="12.75">
      <c r="N31" s="39">
        <v>2500</v>
      </c>
      <c r="O31" s="1">
        <v>96.212</v>
      </c>
      <c r="P31" s="1">
        <v>95.834</v>
      </c>
      <c r="Q31" s="1">
        <v>98.651</v>
      </c>
      <c r="R31" s="58">
        <v>98.766</v>
      </c>
      <c r="S31" s="74"/>
      <c r="T31" s="8"/>
      <c r="U31" s="39">
        <v>2500</v>
      </c>
      <c r="V31" s="8">
        <f>O31-Summary_Tables!B$33</f>
        <v>6.112000000000009</v>
      </c>
      <c r="W31" s="8">
        <f>P31-Summary_Tables!C$33</f>
        <v>6.004000000000005</v>
      </c>
      <c r="X31" s="8">
        <f>Q31-Summary_Tables!D$33</f>
        <v>7.370999999999995</v>
      </c>
      <c r="Y31" s="90">
        <f>R31-Summary_Tables!E$33</f>
        <v>6.0460000000000065</v>
      </c>
      <c r="Z31" s="8"/>
      <c r="AA31" s="8"/>
      <c r="AB31" s="8"/>
      <c r="AC31" s="8"/>
      <c r="AD31" s="8"/>
      <c r="AE31" s="8"/>
      <c r="AF31" s="8"/>
      <c r="AG31" s="1"/>
      <c r="AH31" s="1"/>
      <c r="AI31" s="1"/>
    </row>
    <row r="32" spans="14:40" ht="13.5" thickBot="1">
      <c r="N32" s="36">
        <v>3017</v>
      </c>
      <c r="O32" s="37">
        <v>96.529</v>
      </c>
      <c r="P32" s="37">
        <v>96.065</v>
      </c>
      <c r="Q32" s="37">
        <v>99.091</v>
      </c>
      <c r="R32" s="38">
        <v>99.17</v>
      </c>
      <c r="S32" s="74"/>
      <c r="T32" s="8"/>
      <c r="U32" s="36">
        <v>3017</v>
      </c>
      <c r="V32" s="40">
        <f>O32-Summary_Tables!B$33</f>
        <v>6.429000000000002</v>
      </c>
      <c r="W32" s="40">
        <f>P32-Summary_Tables!C$33</f>
        <v>6.234999999999999</v>
      </c>
      <c r="X32" s="40">
        <f>Q32-Summary_Tables!D$33</f>
        <v>7.810999999999993</v>
      </c>
      <c r="Y32" s="91">
        <f>R32-Summary_Tables!E$33</f>
        <v>6.450000000000003</v>
      </c>
      <c r="Z32" s="8"/>
      <c r="AA32" s="8"/>
      <c r="AB32" s="8"/>
      <c r="AC32" s="8"/>
      <c r="AD32" s="8"/>
      <c r="AE32" s="8"/>
      <c r="AF32" s="8"/>
      <c r="AG32" s="1"/>
      <c r="AH32" s="1"/>
      <c r="AI32" s="1"/>
      <c r="AJ32" s="1"/>
      <c r="AK32" s="1"/>
      <c r="AL32" s="1"/>
      <c r="AM32" s="1"/>
      <c r="AN32" s="1"/>
    </row>
    <row r="33" spans="14:40" ht="12.75">
      <c r="N33" s="10"/>
      <c r="O33" s="10"/>
      <c r="P33" s="10"/>
      <c r="Q33" s="10"/>
      <c r="R33" s="10"/>
      <c r="S33" s="10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4:40" ht="12.75"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4:40" ht="12.75"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30" t="s">
        <v>23</v>
      </c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4:40" ht="12.75"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 t="str">
        <f>CONCATENATE("Low WSEL ",Summary_Tables!B16," ","cfs")</f>
        <v>Low WSEL 15.2 cfs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4:40" ht="12.75"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 t="str">
        <f>CONCATENATE("Mid WSEL ",Summary_Tables!B17," ","cfs")</f>
        <v>Mid WSEL 93.9 cfs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4:40" ht="12.75"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 t="str">
        <f>CONCATENATE("High 2 WSEL ",Summary_Tables!B18," ","cfs")</f>
        <v>High 2 WSEL 214.3 cfs</v>
      </c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9:40" ht="12.75">
      <c r="S39" s="1"/>
      <c r="T39" s="1"/>
      <c r="U39" s="1"/>
      <c r="V39" s="1"/>
      <c r="W39" s="1"/>
      <c r="X39" s="1"/>
      <c r="Y39" s="1" t="str">
        <f>CONCATENATE("High 1 WSEL ",Summary_Tables!B19," ","cfs")</f>
        <v>High 1 WSEL 259.5 cfs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9:40" ht="12.75"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9:40" ht="12.75"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9:40" ht="12.75"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9:40" ht="12.75"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9:40" ht="12.75"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9:40" ht="12.75"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9:40" ht="12.75"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9:40" ht="12.75"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9:40" ht="12.75"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9:40" ht="12.75"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9:40" ht="12.75"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9:40" ht="12.75"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9:40" ht="12.75"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9:40" ht="12.75"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9:40" ht="12.75"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9:40" ht="12.75"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9:40" ht="12.7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9:40" ht="12.7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9:40" ht="12.7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9:40" ht="12.7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9:40" ht="12.7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9:40" ht="12.7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9:40" ht="12.7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9:40" ht="12.7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9:40" ht="12.7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9:40" ht="12.75"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1"/>
      <c r="AH65" s="1"/>
      <c r="AI65" s="1"/>
      <c r="AJ65" s="1"/>
      <c r="AK65" s="1"/>
      <c r="AL65" s="1"/>
      <c r="AM65" s="1"/>
      <c r="AN65" s="1"/>
    </row>
    <row r="66" spans="19:40" ht="12.75"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1"/>
      <c r="AH66" s="1"/>
      <c r="AI66" s="1"/>
      <c r="AJ66" s="1"/>
      <c r="AK66" s="1"/>
      <c r="AL66" s="1"/>
      <c r="AM66" s="1"/>
      <c r="AN66" s="1"/>
    </row>
    <row r="67" spans="19:40" ht="12.75"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1"/>
      <c r="AH67" s="1"/>
      <c r="AI67" s="1"/>
      <c r="AJ67" s="1"/>
      <c r="AK67" s="1"/>
      <c r="AL67" s="1"/>
      <c r="AM67" s="1"/>
      <c r="AN67" s="1"/>
    </row>
    <row r="68" spans="19:40" ht="12.75"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1"/>
      <c r="AH68" s="1"/>
      <c r="AI68" s="1"/>
      <c r="AJ68" s="1"/>
      <c r="AK68" s="1"/>
      <c r="AL68" s="1"/>
      <c r="AM68" s="1"/>
      <c r="AN68" s="1"/>
    </row>
    <row r="69" spans="19:40" ht="12.75"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1"/>
      <c r="AH69" s="1"/>
      <c r="AI69" s="1"/>
      <c r="AJ69" s="1"/>
      <c r="AK69" s="1"/>
      <c r="AL69" s="1"/>
      <c r="AM69" s="1"/>
      <c r="AN69" s="1"/>
    </row>
    <row r="70" spans="19:40" ht="12.75"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1"/>
      <c r="AH70" s="1"/>
      <c r="AI70" s="1"/>
      <c r="AJ70" s="1"/>
      <c r="AK70" s="1"/>
      <c r="AL70" s="1"/>
      <c r="AM70" s="1"/>
      <c r="AN70" s="1"/>
    </row>
    <row r="71" spans="19:40" ht="12.75"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1"/>
      <c r="AH71" s="1"/>
      <c r="AI71" s="1"/>
      <c r="AJ71" s="1"/>
      <c r="AK71" s="1"/>
      <c r="AL71" s="1"/>
      <c r="AM71" s="1"/>
      <c r="AN71" s="1"/>
    </row>
    <row r="72" spans="19:40" ht="12.75"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1"/>
      <c r="AH72" s="1"/>
      <c r="AI72" s="1"/>
      <c r="AJ72" s="1"/>
      <c r="AK72" s="1"/>
      <c r="AL72" s="1"/>
      <c r="AM72" s="1"/>
      <c r="AN72" s="1"/>
    </row>
    <row r="73" spans="19:40" ht="12.75"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1"/>
      <c r="AH73" s="1"/>
      <c r="AI73" s="1"/>
      <c r="AJ73" s="1"/>
      <c r="AK73" s="1"/>
      <c r="AL73" s="1"/>
      <c r="AM73" s="1"/>
      <c r="AN73" s="1"/>
    </row>
    <row r="74" spans="19:40" ht="12.75"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1"/>
      <c r="AH74" s="1"/>
      <c r="AI74" s="1"/>
      <c r="AJ74" s="1"/>
      <c r="AK74" s="1"/>
      <c r="AL74" s="1"/>
      <c r="AM74" s="1"/>
      <c r="AN74" s="1"/>
    </row>
    <row r="75" spans="19:40" ht="12.75"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1"/>
      <c r="AH75" s="1"/>
      <c r="AI75" s="1"/>
      <c r="AJ75" s="1"/>
      <c r="AK75" s="1"/>
      <c r="AL75" s="1"/>
      <c r="AM75" s="1"/>
      <c r="AN75" s="1"/>
    </row>
    <row r="76" spans="19:40" ht="12.75"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1"/>
      <c r="AH76" s="1"/>
      <c r="AI76" s="1"/>
      <c r="AJ76" s="1"/>
      <c r="AK76" s="1"/>
      <c r="AL76" s="1"/>
      <c r="AM76" s="1"/>
      <c r="AN76" s="1"/>
    </row>
    <row r="77" spans="19:40" ht="12.75"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1"/>
      <c r="AH77" s="1"/>
      <c r="AI77" s="1"/>
      <c r="AJ77" s="1"/>
      <c r="AK77" s="1"/>
      <c r="AL77" s="1"/>
      <c r="AM77" s="1"/>
      <c r="AN77" s="1"/>
    </row>
    <row r="78" spans="19:40" ht="12.75"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1"/>
      <c r="AH78" s="1"/>
      <c r="AI78" s="1"/>
      <c r="AJ78" s="1"/>
      <c r="AK78" s="1"/>
      <c r="AL78" s="1"/>
      <c r="AM78" s="1"/>
      <c r="AN78" s="1"/>
    </row>
    <row r="79" spans="19:40" ht="12.75"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1"/>
      <c r="AH79" s="1"/>
      <c r="AI79" s="1"/>
      <c r="AJ79" s="1"/>
      <c r="AK79" s="1"/>
      <c r="AL79" s="1"/>
      <c r="AM79" s="1"/>
      <c r="AN79" s="1"/>
    </row>
    <row r="80" spans="19:40" ht="12.75"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1"/>
      <c r="AH80" s="1"/>
      <c r="AI80" s="1"/>
      <c r="AJ80" s="1"/>
      <c r="AK80" s="1"/>
      <c r="AL80" s="1"/>
      <c r="AM80" s="1"/>
      <c r="AN80" s="1"/>
    </row>
    <row r="81" spans="19:40" ht="12.75"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1"/>
      <c r="AH81" s="1"/>
      <c r="AI81" s="1"/>
      <c r="AJ81" s="1"/>
      <c r="AK81" s="1"/>
      <c r="AL81" s="1"/>
      <c r="AM81" s="1"/>
      <c r="AN81" s="1"/>
    </row>
    <row r="82" spans="19:40" ht="12.75"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1"/>
      <c r="AH82" s="1"/>
      <c r="AI82" s="1"/>
      <c r="AJ82" s="1"/>
      <c r="AK82" s="1"/>
      <c r="AL82" s="1"/>
      <c r="AM82" s="1"/>
      <c r="AN82" s="1"/>
    </row>
    <row r="83" spans="19:40" ht="12.75"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1"/>
      <c r="AH83" s="1"/>
      <c r="AI83" s="1"/>
      <c r="AJ83" s="1"/>
      <c r="AK83" s="1"/>
      <c r="AL83" s="1"/>
      <c r="AM83" s="1"/>
      <c r="AN83" s="1"/>
    </row>
    <row r="84" spans="19:40" ht="12.75"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1"/>
      <c r="AH84" s="1"/>
      <c r="AI84" s="1"/>
      <c r="AJ84" s="1"/>
      <c r="AK84" s="1"/>
      <c r="AL84" s="1"/>
      <c r="AM84" s="1"/>
      <c r="AN84" s="1"/>
    </row>
    <row r="85" spans="19:40" ht="12.75"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1"/>
      <c r="AH85" s="1"/>
      <c r="AI85" s="1"/>
      <c r="AJ85" s="1"/>
      <c r="AK85" s="1"/>
      <c r="AL85" s="1"/>
      <c r="AM85" s="1"/>
      <c r="AN85" s="1"/>
    </row>
    <row r="86" spans="19:40" ht="12.75"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1"/>
      <c r="AH86" s="1"/>
      <c r="AI86" s="1"/>
      <c r="AJ86" s="1"/>
      <c r="AK86" s="1"/>
      <c r="AL86" s="1"/>
      <c r="AM86" s="1"/>
      <c r="AN86" s="1"/>
    </row>
    <row r="87" spans="19:40" ht="12.75"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1"/>
      <c r="AH87" s="1"/>
      <c r="AI87" s="1"/>
      <c r="AJ87" s="1"/>
      <c r="AK87" s="1"/>
      <c r="AL87" s="1"/>
      <c r="AM87" s="1"/>
      <c r="AN87" s="1"/>
    </row>
    <row r="88" spans="19:40" ht="12.75"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1"/>
      <c r="AH88" s="1"/>
      <c r="AI88" s="1"/>
      <c r="AJ88" s="1"/>
      <c r="AK88" s="1"/>
      <c r="AL88" s="1"/>
      <c r="AM88" s="1"/>
      <c r="AN88" s="1"/>
    </row>
    <row r="89" spans="19:40" ht="12.75"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1"/>
      <c r="AH89" s="1"/>
      <c r="AI89" s="1"/>
      <c r="AJ89" s="1"/>
      <c r="AK89" s="1"/>
      <c r="AL89" s="1"/>
      <c r="AM89" s="1"/>
      <c r="AN89" s="1"/>
    </row>
    <row r="90" spans="19:40" ht="12.75"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1"/>
      <c r="AH90" s="1"/>
      <c r="AI90" s="1"/>
      <c r="AJ90" s="1"/>
      <c r="AK90" s="1"/>
      <c r="AL90" s="1"/>
      <c r="AM90" s="1"/>
      <c r="AN90" s="1"/>
    </row>
    <row r="91" spans="19:40" ht="12.75"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1"/>
      <c r="AH91" s="1"/>
      <c r="AI91" s="1"/>
      <c r="AJ91" s="1"/>
      <c r="AK91" s="1"/>
      <c r="AL91" s="1"/>
      <c r="AM91" s="1"/>
      <c r="AN91" s="1"/>
    </row>
    <row r="92" spans="19:40" ht="12.75"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1"/>
      <c r="AH92" s="1"/>
      <c r="AI92" s="1"/>
      <c r="AJ92" s="1"/>
      <c r="AK92" s="1"/>
      <c r="AL92" s="1"/>
      <c r="AM92" s="1"/>
      <c r="AN92" s="1"/>
    </row>
    <row r="93" spans="19:40" ht="12.75"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1"/>
      <c r="AH93" s="1"/>
      <c r="AI93" s="1"/>
      <c r="AJ93" s="1"/>
      <c r="AK93" s="1"/>
      <c r="AL93" s="1"/>
      <c r="AM93" s="1"/>
      <c r="AN93" s="1"/>
    </row>
    <row r="94" spans="19:40" ht="12.75"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1"/>
      <c r="AH94" s="1"/>
      <c r="AI94" s="1"/>
      <c r="AJ94" s="1"/>
      <c r="AK94" s="1"/>
      <c r="AL94" s="1"/>
      <c r="AM94" s="1"/>
      <c r="AN94" s="1"/>
    </row>
    <row r="95" spans="19:40" ht="12.75"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1"/>
      <c r="AH95" s="1"/>
      <c r="AI95" s="1"/>
      <c r="AJ95" s="1"/>
      <c r="AK95" s="1"/>
      <c r="AL95" s="1"/>
      <c r="AM95" s="1"/>
      <c r="AN95" s="1"/>
    </row>
    <row r="96" spans="19:40" ht="12.75"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9:40" ht="12.75"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9:40" ht="12.75"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9:40" ht="12.75"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9:40" ht="12.75"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9:40" ht="12.75"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9:40" ht="12.75"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9:40" ht="12.75"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9:40" ht="12.75"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9:40" ht="12.75"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9:40" ht="12.75"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9:40" ht="12.75"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9:40" ht="12.75"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9:40" ht="12.75"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9:40" ht="12.75"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9:40" ht="12.75"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9:40" ht="12.75"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9:40" ht="12.75"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9:40" ht="12.75"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9:40" ht="12.75"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9:40" ht="12.75"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9:40" ht="12.75"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N2:Q14"/>
  <sheetViews>
    <sheetView workbookViewId="0" topLeftCell="A1">
      <selection activeCell="M118" sqref="M118"/>
    </sheetView>
  </sheetViews>
  <sheetFormatPr defaultColWidth="9.140625" defaultRowHeight="12.75"/>
  <sheetData>
    <row r="2" spans="14:17" ht="12.75">
      <c r="N2" s="11"/>
      <c r="O2" s="11"/>
      <c r="P2" s="11"/>
      <c r="Q2" s="11"/>
    </row>
    <row r="3" spans="14:17" ht="12.75">
      <c r="N3" s="64" t="s">
        <v>23</v>
      </c>
      <c r="O3" s="11"/>
      <c r="P3" s="11"/>
      <c r="Q3" s="11"/>
    </row>
    <row r="4" spans="14:17" ht="12.75">
      <c r="N4" s="11" t="str">
        <f>CONCATENATE(Summary_Tables!B19," cfs WSEL")</f>
        <v>259.5 cfs WSEL</v>
      </c>
      <c r="O4" s="11"/>
      <c r="P4" s="11"/>
      <c r="Q4" s="11"/>
    </row>
    <row r="5" spans="14:17" ht="12.75">
      <c r="N5" s="11" t="str">
        <f>CONCATENATE(Summary_Tables!B18," cfs WSEL")</f>
        <v>214.3 cfs WSEL</v>
      </c>
      <c r="O5" s="11"/>
      <c r="P5" s="11"/>
      <c r="Q5" s="11"/>
    </row>
    <row r="6" spans="14:17" ht="12.75">
      <c r="N6" s="11" t="str">
        <f>CONCATENATE(Summary_Tables!B17," cfs WSEL")</f>
        <v>93.9 cfs WSEL</v>
      </c>
      <c r="O6" s="11"/>
      <c r="P6" s="11"/>
      <c r="Q6" s="11"/>
    </row>
    <row r="7" spans="14:17" ht="12.75">
      <c r="N7" s="11" t="str">
        <f>CONCATENATE(Summary_Tables!B16," cfs WSEL")</f>
        <v>15.2 cfs WSEL</v>
      </c>
      <c r="O7" s="11"/>
      <c r="P7" s="11"/>
      <c r="Q7" s="11"/>
    </row>
    <row r="8" spans="14:17" ht="12.75">
      <c r="N8" s="11"/>
      <c r="O8" s="11"/>
      <c r="P8" s="11"/>
      <c r="Q8" s="11"/>
    </row>
    <row r="9" spans="14:17" ht="12.75">
      <c r="N9" s="11"/>
      <c r="O9" s="11"/>
      <c r="P9" s="11"/>
      <c r="Q9" s="11"/>
    </row>
    <row r="10" spans="14:17" ht="12.75">
      <c r="N10" s="11"/>
      <c r="O10" s="11"/>
      <c r="P10" s="11"/>
      <c r="Q10" s="11"/>
    </row>
    <row r="11" spans="14:17" ht="12.75">
      <c r="N11" s="11"/>
      <c r="O11" s="11"/>
      <c r="P11" s="11"/>
      <c r="Q11" s="11"/>
    </row>
    <row r="12" spans="14:17" ht="12.75">
      <c r="N12" s="11"/>
      <c r="O12" s="11"/>
      <c r="P12" s="11"/>
      <c r="Q12" s="11"/>
    </row>
    <row r="13" spans="14:17" ht="12.75">
      <c r="N13" s="11"/>
      <c r="O13" s="11"/>
      <c r="P13" s="11"/>
      <c r="Q13" s="11"/>
    </row>
    <row r="14" spans="14:17" ht="12.75">
      <c r="N14" s="11"/>
      <c r="O14" s="11"/>
      <c r="P14" s="11"/>
      <c r="Q14" s="11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AI60"/>
  <sheetViews>
    <sheetView zoomScale="85" zoomScaleNormal="85" workbookViewId="0" topLeftCell="A1">
      <selection activeCell="C14" sqref="C14:C48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12.140625" style="1" bestFit="1" customWidth="1"/>
    <col min="16" max="28" width="9.140625" style="1" customWidth="1"/>
  </cols>
  <sheetData>
    <row r="1" spans="4:35" ht="12.75">
      <c r="D1" s="9" t="s">
        <v>16</v>
      </c>
      <c r="E1" s="9">
        <v>1</v>
      </c>
      <c r="F1" s="9">
        <v>2</v>
      </c>
      <c r="G1" s="9">
        <v>3</v>
      </c>
      <c r="H1" s="9">
        <v>4</v>
      </c>
      <c r="I1" s="9">
        <v>5</v>
      </c>
      <c r="J1" s="9">
        <v>6</v>
      </c>
      <c r="K1" s="9">
        <v>7</v>
      </c>
      <c r="L1" s="9">
        <v>8</v>
      </c>
      <c r="M1" s="9">
        <v>9</v>
      </c>
      <c r="N1" s="9">
        <v>10</v>
      </c>
      <c r="O1" s="9">
        <v>11</v>
      </c>
      <c r="P1" s="9">
        <v>12</v>
      </c>
      <c r="Q1" s="9">
        <v>13</v>
      </c>
      <c r="R1" s="9">
        <v>14</v>
      </c>
      <c r="S1" s="9">
        <v>15</v>
      </c>
      <c r="T1" s="9">
        <v>16</v>
      </c>
      <c r="U1" s="9">
        <v>17</v>
      </c>
      <c r="V1" s="9">
        <v>18</v>
      </c>
      <c r="W1" s="9">
        <v>19</v>
      </c>
      <c r="X1" s="9">
        <v>20</v>
      </c>
      <c r="Y1" s="9">
        <v>21</v>
      </c>
      <c r="Z1" s="9">
        <v>22</v>
      </c>
      <c r="AA1" s="9">
        <v>23</v>
      </c>
      <c r="AB1" s="9">
        <v>24</v>
      </c>
      <c r="AC1" s="9">
        <v>25</v>
      </c>
      <c r="AD1" s="9">
        <v>26</v>
      </c>
      <c r="AE1" s="9">
        <v>27</v>
      </c>
      <c r="AF1" s="9">
        <v>28</v>
      </c>
      <c r="AG1" s="9">
        <v>29</v>
      </c>
      <c r="AH1" s="9">
        <v>30</v>
      </c>
      <c r="AI1" s="5" t="s">
        <v>27</v>
      </c>
    </row>
    <row r="2" spans="1:35" ht="12.75" customHeight="1">
      <c r="A2" s="1"/>
      <c r="C2" s="46"/>
      <c r="D2" s="11">
        <f>MIN(C14:C104)</f>
        <v>0</v>
      </c>
      <c r="E2" s="10">
        <f>Stage_QPlots!$O3</f>
        <v>91.372</v>
      </c>
      <c r="F2" s="10">
        <f>Stage_QPlots!$O4</f>
        <v>91.645</v>
      </c>
      <c r="G2" s="10">
        <f>Stage_QPlots!$O5</f>
        <v>92.177</v>
      </c>
      <c r="H2" s="10">
        <f>Stage_QPlots!$O6</f>
        <v>92.492</v>
      </c>
      <c r="I2" s="10">
        <f>Stage_QPlots!$O7</f>
        <v>92.735</v>
      </c>
      <c r="J2" s="10">
        <f>Stage_QPlots!$O8</f>
        <v>92.925</v>
      </c>
      <c r="K2" s="10">
        <f>Stage_QPlots!$O9</f>
        <v>93.084</v>
      </c>
      <c r="L2" s="10">
        <f>Stage_QPlots!$O10</f>
        <v>93.245</v>
      </c>
      <c r="M2" s="10">
        <f>Stage_QPlots!$O11</f>
        <v>93.516</v>
      </c>
      <c r="N2" s="10">
        <f>Stage_QPlots!$O12</f>
        <v>93.642</v>
      </c>
      <c r="O2" s="10">
        <f>Stage_QPlots!$O13</f>
        <v>93.755</v>
      </c>
      <c r="P2" s="10">
        <f>Stage_QPlots!$O14</f>
        <v>93.858</v>
      </c>
      <c r="Q2" s="10">
        <f>Stage_QPlots!$O15</f>
        <v>93.957</v>
      </c>
      <c r="R2" s="10">
        <f>Stage_QPlots!$O16</f>
        <v>94.062</v>
      </c>
      <c r="S2" s="10">
        <f>Stage_QPlots!$O17</f>
        <v>94.161</v>
      </c>
      <c r="T2" s="10">
        <f>Stage_QPlots!$O18</f>
        <v>94.255</v>
      </c>
      <c r="U2" s="10">
        <f>Stage_QPlots!$O19</f>
        <v>94.341</v>
      </c>
      <c r="V2" s="10">
        <f>Stage_QPlots!$O20</f>
        <v>94.425</v>
      </c>
      <c r="W2" s="10">
        <f>Stage_QPlots!$O21</f>
        <v>94.499</v>
      </c>
      <c r="X2" s="10">
        <f>Stage_QPlots!$O22</f>
        <v>94.565</v>
      </c>
      <c r="Y2" s="10">
        <f>Stage_QPlots!$O23</f>
        <v>94.629</v>
      </c>
      <c r="Z2" s="10">
        <f>Stage_QPlots!$O24</f>
        <v>94.69</v>
      </c>
      <c r="AA2" s="10">
        <f>Stage_QPlots!$O25</f>
        <v>94.75</v>
      </c>
      <c r="AB2" s="10">
        <f>Stage_QPlots!$O26</f>
        <v>94.808</v>
      </c>
      <c r="AC2" s="10">
        <f>Stage_QPlots!$O27</f>
        <v>94.864</v>
      </c>
      <c r="AD2" s="10">
        <f>Stage_QPlots!$O28</f>
        <v>94.973</v>
      </c>
      <c r="AE2" s="10">
        <f>Stage_QPlots!$O29</f>
        <v>95.192</v>
      </c>
      <c r="AF2" s="10">
        <f>Stage_QPlots!$O30</f>
        <v>95.812</v>
      </c>
      <c r="AG2" s="10">
        <f>Stage_QPlots!$O31</f>
        <v>96.212</v>
      </c>
      <c r="AH2" s="10">
        <f>Stage_QPlots!$O32</f>
        <v>96.529</v>
      </c>
      <c r="AI2" s="47">
        <f>Summary_Tables!B33</f>
        <v>90.1</v>
      </c>
    </row>
    <row r="3" spans="1:35" ht="12.75">
      <c r="A3" s="1"/>
      <c r="C3" s="46"/>
      <c r="D3" s="11">
        <f>MAX(C14:C104)</f>
        <v>143.583</v>
      </c>
      <c r="E3" s="10">
        <f>Stage_QPlots!$O3</f>
        <v>91.372</v>
      </c>
      <c r="F3" s="10">
        <f>Stage_QPlots!$O4</f>
        <v>91.645</v>
      </c>
      <c r="G3" s="10">
        <f>Stage_QPlots!$O5</f>
        <v>92.177</v>
      </c>
      <c r="H3" s="10">
        <f>Stage_QPlots!$O6</f>
        <v>92.492</v>
      </c>
      <c r="I3" s="10">
        <f>Stage_QPlots!$O7</f>
        <v>92.735</v>
      </c>
      <c r="J3" s="10">
        <f>Stage_QPlots!$O8</f>
        <v>92.925</v>
      </c>
      <c r="K3" s="10">
        <f>Stage_QPlots!$O9</f>
        <v>93.084</v>
      </c>
      <c r="L3" s="10">
        <f>Stage_QPlots!$O10</f>
        <v>93.245</v>
      </c>
      <c r="M3" s="10">
        <f>Stage_QPlots!$O11</f>
        <v>93.516</v>
      </c>
      <c r="N3" s="10">
        <f>Stage_QPlots!$O12</f>
        <v>93.642</v>
      </c>
      <c r="O3" s="10">
        <f>Stage_QPlots!$O13</f>
        <v>93.755</v>
      </c>
      <c r="P3" s="10">
        <f>Stage_QPlots!$O14</f>
        <v>93.858</v>
      </c>
      <c r="Q3" s="10">
        <f>Stage_QPlots!$O15</f>
        <v>93.957</v>
      </c>
      <c r="R3" s="10">
        <f>Stage_QPlots!$O16</f>
        <v>94.062</v>
      </c>
      <c r="S3" s="10">
        <f>Stage_QPlots!$O17</f>
        <v>94.161</v>
      </c>
      <c r="T3" s="10">
        <f>Stage_QPlots!$O18</f>
        <v>94.255</v>
      </c>
      <c r="U3" s="10">
        <f>Stage_QPlots!$O19</f>
        <v>94.341</v>
      </c>
      <c r="V3" s="10">
        <f>Stage_QPlots!$O20</f>
        <v>94.425</v>
      </c>
      <c r="W3" s="10">
        <f>Stage_QPlots!$O21</f>
        <v>94.499</v>
      </c>
      <c r="X3" s="10">
        <f>Stage_QPlots!$O22</f>
        <v>94.565</v>
      </c>
      <c r="Y3" s="10">
        <f>Stage_QPlots!$O23</f>
        <v>94.629</v>
      </c>
      <c r="Z3" s="10">
        <f>Stage_QPlots!$O24</f>
        <v>94.69</v>
      </c>
      <c r="AA3" s="10">
        <f>Stage_QPlots!$O25</f>
        <v>94.75</v>
      </c>
      <c r="AB3" s="10">
        <f>Stage_QPlots!$O26</f>
        <v>94.808</v>
      </c>
      <c r="AC3" s="10">
        <f>Stage_QPlots!$O27</f>
        <v>94.864</v>
      </c>
      <c r="AD3" s="10">
        <f>Stage_QPlots!$O28</f>
        <v>94.973</v>
      </c>
      <c r="AE3" s="10">
        <f>Stage_QPlots!$O29</f>
        <v>95.192</v>
      </c>
      <c r="AF3" s="10">
        <f>Stage_QPlots!$O30</f>
        <v>95.812</v>
      </c>
      <c r="AG3" s="10">
        <f>Stage_QPlots!$O31</f>
        <v>96.212</v>
      </c>
      <c r="AH3" s="10">
        <f>Stage_QPlots!$O32</f>
        <v>96.529</v>
      </c>
      <c r="AI3" s="47">
        <f>Summary_Tables!B33</f>
        <v>90.1</v>
      </c>
    </row>
    <row r="4" spans="1:35" ht="12.75">
      <c r="A4" s="1"/>
      <c r="C4" s="159" t="s">
        <v>28</v>
      </c>
      <c r="D4" s="48" t="s">
        <v>29</v>
      </c>
      <c r="E4" s="5">
        <v>6</v>
      </c>
      <c r="F4" s="5">
        <v>15.2</v>
      </c>
      <c r="G4" s="5">
        <v>54.55</v>
      </c>
      <c r="H4" s="5">
        <v>93.9</v>
      </c>
      <c r="I4" s="5">
        <v>135</v>
      </c>
      <c r="J4" s="5">
        <v>175</v>
      </c>
      <c r="K4" s="5">
        <v>214.3</v>
      </c>
      <c r="L4" s="5">
        <v>259.5</v>
      </c>
      <c r="M4" s="5">
        <v>350</v>
      </c>
      <c r="N4" s="5">
        <v>400</v>
      </c>
      <c r="O4" s="5">
        <v>450</v>
      </c>
      <c r="P4" s="5">
        <v>500</v>
      </c>
      <c r="Q4" s="5">
        <v>550</v>
      </c>
      <c r="R4" s="5">
        <v>600</v>
      </c>
      <c r="S4" s="5">
        <v>650</v>
      </c>
      <c r="T4" s="5">
        <v>700</v>
      </c>
      <c r="U4" s="5">
        <v>750</v>
      </c>
      <c r="V4" s="5">
        <v>800</v>
      </c>
      <c r="W4" s="5">
        <v>850</v>
      </c>
      <c r="X4" s="5">
        <v>900</v>
      </c>
      <c r="Y4" s="5">
        <v>950</v>
      </c>
      <c r="Z4" s="5">
        <v>1000</v>
      </c>
      <c r="AA4" s="5">
        <v>1050</v>
      </c>
      <c r="AB4" s="5">
        <v>1100</v>
      </c>
      <c r="AC4" s="5">
        <v>1150</v>
      </c>
      <c r="AD4" s="5">
        <v>1250</v>
      </c>
      <c r="AE4" s="5">
        <v>1409</v>
      </c>
      <c r="AF4" s="5">
        <v>2000</v>
      </c>
      <c r="AG4" s="5">
        <v>2500</v>
      </c>
      <c r="AH4" s="5">
        <v>3017</v>
      </c>
      <c r="AI4" s="11"/>
    </row>
    <row r="5" spans="1:35" ht="12.75" customHeight="1">
      <c r="A5" s="1"/>
      <c r="C5" s="159"/>
      <c r="D5" s="49" t="s">
        <v>30</v>
      </c>
      <c r="E5">
        <v>14</v>
      </c>
      <c r="F5">
        <v>16</v>
      </c>
      <c r="G5">
        <v>17</v>
      </c>
      <c r="H5">
        <v>17</v>
      </c>
      <c r="I5">
        <v>17</v>
      </c>
      <c r="J5">
        <v>18</v>
      </c>
      <c r="K5">
        <v>18</v>
      </c>
      <c r="L5">
        <v>18</v>
      </c>
      <c r="M5">
        <v>19</v>
      </c>
      <c r="N5">
        <v>19</v>
      </c>
      <c r="O5">
        <v>20</v>
      </c>
      <c r="P5">
        <v>20</v>
      </c>
      <c r="Q5">
        <v>21</v>
      </c>
      <c r="R5">
        <v>21</v>
      </c>
      <c r="S5">
        <v>21</v>
      </c>
      <c r="T5">
        <v>21</v>
      </c>
      <c r="U5">
        <v>21</v>
      </c>
      <c r="V5">
        <v>21</v>
      </c>
      <c r="W5">
        <v>22</v>
      </c>
      <c r="X5">
        <v>22</v>
      </c>
      <c r="Y5">
        <v>22</v>
      </c>
      <c r="Z5">
        <v>22</v>
      </c>
      <c r="AA5">
        <v>22</v>
      </c>
      <c r="AB5">
        <v>22</v>
      </c>
      <c r="AC5">
        <v>22</v>
      </c>
      <c r="AD5">
        <v>22</v>
      </c>
      <c r="AE5">
        <v>24</v>
      </c>
      <c r="AF5">
        <v>27</v>
      </c>
      <c r="AG5">
        <v>29</v>
      </c>
      <c r="AH5">
        <v>29</v>
      </c>
      <c r="AI5" s="11"/>
    </row>
    <row r="6" spans="1:35" ht="12.75">
      <c r="A6" s="1"/>
      <c r="C6" s="159"/>
      <c r="D6" s="49" t="s">
        <v>31</v>
      </c>
      <c r="E6">
        <v>70.62</v>
      </c>
      <c r="F6">
        <v>76.35</v>
      </c>
      <c r="G6">
        <v>82.08</v>
      </c>
      <c r="H6">
        <v>86.66</v>
      </c>
      <c r="I6">
        <v>90.2</v>
      </c>
      <c r="J6">
        <v>92.8</v>
      </c>
      <c r="K6">
        <v>94.75</v>
      </c>
      <c r="L6">
        <v>96.72</v>
      </c>
      <c r="M6">
        <v>99.58</v>
      </c>
      <c r="N6">
        <v>100.79</v>
      </c>
      <c r="O6">
        <v>101.43</v>
      </c>
      <c r="P6">
        <v>101.81</v>
      </c>
      <c r="Q6">
        <v>102.39</v>
      </c>
      <c r="R6">
        <v>104.06</v>
      </c>
      <c r="S6">
        <v>105.64</v>
      </c>
      <c r="T6">
        <v>107.15</v>
      </c>
      <c r="U6">
        <v>108.52</v>
      </c>
      <c r="V6">
        <v>109.86</v>
      </c>
      <c r="W6">
        <v>110.53</v>
      </c>
      <c r="X6">
        <v>110.7</v>
      </c>
      <c r="Y6">
        <v>110.86</v>
      </c>
      <c r="Z6">
        <v>111.02</v>
      </c>
      <c r="AA6">
        <v>111.18</v>
      </c>
      <c r="AB6">
        <v>111.33</v>
      </c>
      <c r="AC6">
        <v>111.47</v>
      </c>
      <c r="AD6">
        <v>111.75</v>
      </c>
      <c r="AE6">
        <v>116.92</v>
      </c>
      <c r="AF6">
        <v>129.58</v>
      </c>
      <c r="AG6">
        <v>136.21</v>
      </c>
      <c r="AH6">
        <v>138.69</v>
      </c>
      <c r="AI6" s="11"/>
    </row>
    <row r="7" spans="1:35" ht="12.75">
      <c r="A7" s="1"/>
      <c r="C7" s="159"/>
      <c r="D7" s="49" t="s">
        <v>32</v>
      </c>
      <c r="E7">
        <v>42.74</v>
      </c>
      <c r="F7">
        <v>62.23</v>
      </c>
      <c r="G7">
        <v>102.9</v>
      </c>
      <c r="H7">
        <v>128.69</v>
      </c>
      <c r="I7">
        <v>149.56</v>
      </c>
      <c r="J7">
        <v>166.56</v>
      </c>
      <c r="K7">
        <v>181.06</v>
      </c>
      <c r="L7">
        <v>196.04</v>
      </c>
      <c r="M7">
        <v>221.94</v>
      </c>
      <c r="N7">
        <v>234.21</v>
      </c>
      <c r="O7">
        <v>245.32</v>
      </c>
      <c r="P7">
        <v>255.49</v>
      </c>
      <c r="Q7">
        <v>265.3</v>
      </c>
      <c r="R7">
        <v>275.82</v>
      </c>
      <c r="S7">
        <v>285.9</v>
      </c>
      <c r="T7">
        <v>295.61</v>
      </c>
      <c r="U7">
        <v>304.62</v>
      </c>
      <c r="V7">
        <v>313.52</v>
      </c>
      <c r="W7">
        <v>321.45</v>
      </c>
      <c r="X7">
        <v>328.53</v>
      </c>
      <c r="Y7">
        <v>335.41</v>
      </c>
      <c r="Z7">
        <v>342.08</v>
      </c>
      <c r="AA7">
        <v>348.53</v>
      </c>
      <c r="AB7">
        <v>354.78</v>
      </c>
      <c r="AC7">
        <v>360.82</v>
      </c>
      <c r="AD7">
        <v>372.58</v>
      </c>
      <c r="AE7">
        <v>396.63</v>
      </c>
      <c r="AF7">
        <v>470.65</v>
      </c>
      <c r="AG7">
        <v>521.62</v>
      </c>
      <c r="AH7">
        <v>563.39</v>
      </c>
      <c r="AI7" s="11"/>
    </row>
    <row r="8" spans="1:35" ht="12.75">
      <c r="A8" s="1"/>
      <c r="C8" s="159"/>
      <c r="D8" s="50" t="s">
        <v>33</v>
      </c>
      <c r="E8">
        <v>68.58</v>
      </c>
      <c r="F8">
        <v>74.05</v>
      </c>
      <c r="G8">
        <v>79.67</v>
      </c>
      <c r="H8">
        <v>84.2</v>
      </c>
      <c r="I8">
        <v>87.69</v>
      </c>
      <c r="J8">
        <v>90.26</v>
      </c>
      <c r="K8">
        <v>92.18</v>
      </c>
      <c r="L8">
        <v>94.12</v>
      </c>
      <c r="M8">
        <v>96.89</v>
      </c>
      <c r="N8">
        <v>98.04</v>
      </c>
      <c r="O8">
        <v>98.62</v>
      </c>
      <c r="P8">
        <v>98.94</v>
      </c>
      <c r="Q8">
        <v>99.46</v>
      </c>
      <c r="R8">
        <v>101.09</v>
      </c>
      <c r="S8">
        <v>102.63</v>
      </c>
      <c r="T8">
        <v>104.09</v>
      </c>
      <c r="U8">
        <v>105.43</v>
      </c>
      <c r="V8">
        <v>106.74</v>
      </c>
      <c r="W8">
        <v>107.35</v>
      </c>
      <c r="X8">
        <v>107.45</v>
      </c>
      <c r="Y8">
        <v>107.54</v>
      </c>
      <c r="Z8">
        <v>107.63</v>
      </c>
      <c r="AA8">
        <v>107.72</v>
      </c>
      <c r="AB8">
        <v>107.81</v>
      </c>
      <c r="AC8">
        <v>107.89</v>
      </c>
      <c r="AD8">
        <v>108.05</v>
      </c>
      <c r="AE8">
        <v>112.95</v>
      </c>
      <c r="AF8">
        <v>124.58</v>
      </c>
      <c r="AG8">
        <v>130.5</v>
      </c>
      <c r="AH8">
        <v>132.34</v>
      </c>
      <c r="AI8" s="11"/>
    </row>
    <row r="9" spans="1:35" ht="12.75">
      <c r="A9" s="1"/>
      <c r="C9" s="159"/>
      <c r="D9" s="50" t="s">
        <v>34</v>
      </c>
      <c r="E9">
        <v>0.61</v>
      </c>
      <c r="F9">
        <v>0.82</v>
      </c>
      <c r="G9">
        <v>1.25</v>
      </c>
      <c r="H9">
        <v>1.48</v>
      </c>
      <c r="I9">
        <v>1.66</v>
      </c>
      <c r="J9">
        <v>1.79</v>
      </c>
      <c r="K9">
        <v>1.91</v>
      </c>
      <c r="L9">
        <v>2.03</v>
      </c>
      <c r="M9">
        <v>2.23</v>
      </c>
      <c r="N9">
        <v>2.32</v>
      </c>
      <c r="O9">
        <v>2.42</v>
      </c>
      <c r="P9">
        <v>2.51</v>
      </c>
      <c r="Q9">
        <v>2.59</v>
      </c>
      <c r="R9">
        <v>2.65</v>
      </c>
      <c r="S9">
        <v>2.71</v>
      </c>
      <c r="T9">
        <v>2.76</v>
      </c>
      <c r="U9">
        <v>2.81</v>
      </c>
      <c r="V9">
        <v>2.85</v>
      </c>
      <c r="W9">
        <v>2.91</v>
      </c>
      <c r="X9">
        <v>2.97</v>
      </c>
      <c r="Y9">
        <v>3.03</v>
      </c>
      <c r="Z9">
        <v>3.08</v>
      </c>
      <c r="AA9">
        <v>3.13</v>
      </c>
      <c r="AB9">
        <v>3.19</v>
      </c>
      <c r="AC9">
        <v>3.24</v>
      </c>
      <c r="AD9">
        <v>3.33</v>
      </c>
      <c r="AE9">
        <v>3.39</v>
      </c>
      <c r="AF9">
        <v>3.63</v>
      </c>
      <c r="AG9">
        <v>3.83</v>
      </c>
      <c r="AH9">
        <v>4.06</v>
      </c>
      <c r="AI9" s="11"/>
    </row>
    <row r="10" spans="1:35" ht="12.75">
      <c r="A10" s="1"/>
      <c r="C10" s="159"/>
      <c r="D10" s="50" t="s">
        <v>35</v>
      </c>
      <c r="E10">
        <v>0.62</v>
      </c>
      <c r="F10">
        <v>0.84</v>
      </c>
      <c r="G10">
        <v>1.29</v>
      </c>
      <c r="H10">
        <v>1.53</v>
      </c>
      <c r="I10">
        <v>1.71</v>
      </c>
      <c r="J10">
        <v>1.85</v>
      </c>
      <c r="K10">
        <v>1.96</v>
      </c>
      <c r="L10">
        <v>2.08</v>
      </c>
      <c r="M10">
        <v>2.29</v>
      </c>
      <c r="N10">
        <v>2.39</v>
      </c>
      <c r="O10">
        <v>2.49</v>
      </c>
      <c r="P10">
        <v>2.58</v>
      </c>
      <c r="Q10">
        <v>2.67</v>
      </c>
      <c r="R10">
        <v>2.73</v>
      </c>
      <c r="S10">
        <v>2.79</v>
      </c>
      <c r="T10">
        <v>2.84</v>
      </c>
      <c r="U10">
        <v>2.89</v>
      </c>
      <c r="V10">
        <v>2.94</v>
      </c>
      <c r="W10">
        <v>2.99</v>
      </c>
      <c r="X10">
        <v>3.06</v>
      </c>
      <c r="Y10">
        <v>3.12</v>
      </c>
      <c r="Z10">
        <v>3.18</v>
      </c>
      <c r="AA10">
        <v>3.24</v>
      </c>
      <c r="AB10">
        <v>3.29</v>
      </c>
      <c r="AC10">
        <v>3.34</v>
      </c>
      <c r="AD10">
        <v>3.45</v>
      </c>
      <c r="AE10">
        <v>3.51</v>
      </c>
      <c r="AF10">
        <v>3.78</v>
      </c>
      <c r="AG10">
        <v>4</v>
      </c>
      <c r="AH10">
        <v>4.26</v>
      </c>
      <c r="AI10" s="11"/>
    </row>
    <row r="11" spans="1:35" ht="12.75">
      <c r="A11" s="1"/>
      <c r="C11" s="51"/>
      <c r="D11" s="52"/>
      <c r="E11" s="53"/>
      <c r="F11" s="53"/>
      <c r="G11" s="53"/>
      <c r="H11" s="53"/>
      <c r="I11" s="53"/>
      <c r="J11" s="53"/>
      <c r="K11" s="53"/>
      <c r="L11" s="45"/>
      <c r="M11" s="45"/>
      <c r="N11" s="45"/>
      <c r="O11" s="45"/>
      <c r="P11" s="45"/>
      <c r="Q11" s="45"/>
      <c r="R11" s="45"/>
      <c r="S11" s="45"/>
      <c r="T11" s="45"/>
      <c r="U11" s="45"/>
      <c r="AI11" s="11"/>
    </row>
    <row r="12" spans="1:21" ht="12.75">
      <c r="A12" s="1"/>
      <c r="C12" s="53"/>
      <c r="D12" s="53"/>
      <c r="E12" s="53"/>
      <c r="F12" s="53"/>
      <c r="G12" s="53"/>
      <c r="H12" s="53"/>
      <c r="I12" s="53"/>
      <c r="J12" s="53"/>
      <c r="K12" s="53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34" ht="12.75">
      <c r="A13" s="1"/>
      <c r="B13" s="54"/>
      <c r="C13" t="s">
        <v>6</v>
      </c>
      <c r="D13" t="s">
        <v>7</v>
      </c>
      <c r="E13" s="53" t="s">
        <v>36</v>
      </c>
      <c r="F13" s="53" t="s">
        <v>37</v>
      </c>
      <c r="G13" s="53" t="s">
        <v>38</v>
      </c>
      <c r="H13" s="53" t="s">
        <v>39</v>
      </c>
      <c r="I13" s="53" t="s">
        <v>40</v>
      </c>
      <c r="J13" s="53" t="s">
        <v>41</v>
      </c>
      <c r="K13" s="53" t="s">
        <v>42</v>
      </c>
      <c r="L13" s="53" t="s">
        <v>43</v>
      </c>
      <c r="M13" s="53" t="s">
        <v>44</v>
      </c>
      <c r="N13" s="53" t="s">
        <v>45</v>
      </c>
      <c r="O13" s="53" t="s">
        <v>46</v>
      </c>
      <c r="P13" s="53" t="s">
        <v>47</v>
      </c>
      <c r="Q13" s="53" t="s">
        <v>48</v>
      </c>
      <c r="R13" s="53" t="s">
        <v>49</v>
      </c>
      <c r="S13" s="53" t="s">
        <v>50</v>
      </c>
      <c r="T13" s="53" t="s">
        <v>51</v>
      </c>
      <c r="U13" s="53" t="s">
        <v>52</v>
      </c>
      <c r="V13" s="53" t="s">
        <v>53</v>
      </c>
      <c r="W13" s="53" t="s">
        <v>54</v>
      </c>
      <c r="X13" s="53" t="s">
        <v>55</v>
      </c>
      <c r="Y13" s="53" t="s">
        <v>56</v>
      </c>
      <c r="Z13" s="53" t="s">
        <v>57</v>
      </c>
      <c r="AA13" s="53" t="s">
        <v>58</v>
      </c>
      <c r="AB13" s="53" t="s">
        <v>59</v>
      </c>
      <c r="AC13" s="53" t="s">
        <v>60</v>
      </c>
      <c r="AD13" s="53" t="s">
        <v>61</v>
      </c>
      <c r="AE13" s="53" t="s">
        <v>62</v>
      </c>
      <c r="AF13" s="53" t="s">
        <v>63</v>
      </c>
      <c r="AG13" s="53" t="s">
        <v>64</v>
      </c>
      <c r="AH13" s="53" t="s">
        <v>65</v>
      </c>
    </row>
    <row r="14" spans="1:34" ht="12.75">
      <c r="A14" s="1"/>
      <c r="B14" s="55"/>
      <c r="C14" s="93">
        <v>0</v>
      </c>
      <c r="D14" s="93">
        <v>99.98</v>
      </c>
      <c r="E14" s="53">
        <f aca="true" t="shared" si="0" ref="E14:N23">IF(E$2&lt;$D14,"",E$2-$D14)</f>
      </c>
      <c r="F14" s="53">
        <f t="shared" si="0"/>
      </c>
      <c r="G14" s="53">
        <f t="shared" si="0"/>
      </c>
      <c r="H14" s="53">
        <f t="shared" si="0"/>
      </c>
      <c r="I14" s="53">
        <f t="shared" si="0"/>
      </c>
      <c r="J14" s="53">
        <f t="shared" si="0"/>
      </c>
      <c r="K14" s="53">
        <f t="shared" si="0"/>
      </c>
      <c r="L14" s="53">
        <f t="shared" si="0"/>
      </c>
      <c r="M14" s="53">
        <f t="shared" si="0"/>
      </c>
      <c r="N14" s="53">
        <f t="shared" si="0"/>
      </c>
      <c r="O14" s="53">
        <f aca="true" t="shared" si="1" ref="O14:X23">IF(O$2&lt;$D14,"",O$2-$D14)</f>
      </c>
      <c r="P14" s="53">
        <f t="shared" si="1"/>
      </c>
      <c r="Q14" s="53">
        <f t="shared" si="1"/>
      </c>
      <c r="R14" s="53">
        <f t="shared" si="1"/>
      </c>
      <c r="S14" s="53">
        <f t="shared" si="1"/>
      </c>
      <c r="T14" s="53">
        <f t="shared" si="1"/>
      </c>
      <c r="U14" s="53">
        <f t="shared" si="1"/>
      </c>
      <c r="V14" s="53">
        <f t="shared" si="1"/>
      </c>
      <c r="W14" s="53">
        <f t="shared" si="1"/>
      </c>
      <c r="X14" s="53">
        <f t="shared" si="1"/>
      </c>
      <c r="Y14" s="53">
        <f aca="true" t="shared" si="2" ref="Y14:AH23">IF(Y$2&lt;$D14,"",Y$2-$D14)</f>
      </c>
      <c r="Z14" s="53">
        <f t="shared" si="2"/>
      </c>
      <c r="AA14" s="53">
        <f t="shared" si="2"/>
      </c>
      <c r="AB14" s="53">
        <f t="shared" si="2"/>
      </c>
      <c r="AC14" s="53">
        <f t="shared" si="2"/>
      </c>
      <c r="AD14" s="53">
        <f t="shared" si="2"/>
      </c>
      <c r="AE14" s="53">
        <f t="shared" si="2"/>
      </c>
      <c r="AF14" s="53">
        <f t="shared" si="2"/>
      </c>
      <c r="AG14" s="53">
        <f t="shared" si="2"/>
      </c>
      <c r="AH14" s="53">
        <f t="shared" si="2"/>
      </c>
    </row>
    <row r="15" spans="1:34" ht="12.75">
      <c r="A15" s="1"/>
      <c r="C15" s="93">
        <v>3.33</v>
      </c>
      <c r="D15" s="93">
        <v>99.01</v>
      </c>
      <c r="E15" s="53">
        <f t="shared" si="0"/>
      </c>
      <c r="F15" s="53">
        <f t="shared" si="0"/>
      </c>
      <c r="G15" s="53">
        <f t="shared" si="0"/>
      </c>
      <c r="H15" s="53">
        <f t="shared" si="0"/>
      </c>
      <c r="I15" s="53">
        <f t="shared" si="0"/>
      </c>
      <c r="J15" s="53">
        <f t="shared" si="0"/>
      </c>
      <c r="K15" s="53">
        <f t="shared" si="0"/>
      </c>
      <c r="L15" s="53">
        <f t="shared" si="0"/>
      </c>
      <c r="M15" s="53">
        <f t="shared" si="0"/>
      </c>
      <c r="N15" s="53">
        <f t="shared" si="0"/>
      </c>
      <c r="O15" s="53">
        <f t="shared" si="1"/>
      </c>
      <c r="P15" s="53">
        <f t="shared" si="1"/>
      </c>
      <c r="Q15" s="53">
        <f t="shared" si="1"/>
      </c>
      <c r="R15" s="53">
        <f t="shared" si="1"/>
      </c>
      <c r="S15" s="53">
        <f t="shared" si="1"/>
      </c>
      <c r="T15" s="53">
        <f t="shared" si="1"/>
      </c>
      <c r="U15" s="53">
        <f t="shared" si="1"/>
      </c>
      <c r="V15" s="53">
        <f t="shared" si="1"/>
      </c>
      <c r="W15" s="53">
        <f t="shared" si="1"/>
      </c>
      <c r="X15" s="53">
        <f t="shared" si="1"/>
      </c>
      <c r="Y15" s="53">
        <f t="shared" si="2"/>
      </c>
      <c r="Z15" s="53">
        <f t="shared" si="2"/>
      </c>
      <c r="AA15" s="53">
        <f t="shared" si="2"/>
      </c>
      <c r="AB15" s="53">
        <f t="shared" si="2"/>
      </c>
      <c r="AC15" s="53">
        <f t="shared" si="2"/>
      </c>
      <c r="AD15" s="53">
        <f t="shared" si="2"/>
      </c>
      <c r="AE15" s="53">
        <f t="shared" si="2"/>
      </c>
      <c r="AF15" s="53">
        <f t="shared" si="2"/>
      </c>
      <c r="AG15" s="53">
        <f t="shared" si="2"/>
      </c>
      <c r="AH15" s="53">
        <f t="shared" si="2"/>
      </c>
    </row>
    <row r="16" spans="1:34" ht="12.75">
      <c r="A16" s="1"/>
      <c r="C16" s="93">
        <v>5.33</v>
      </c>
      <c r="D16" s="93">
        <v>97.05</v>
      </c>
      <c r="E16" s="53">
        <f t="shared" si="0"/>
      </c>
      <c r="F16" s="53">
        <f t="shared" si="0"/>
      </c>
      <c r="G16" s="53">
        <f t="shared" si="0"/>
      </c>
      <c r="H16" s="53">
        <f t="shared" si="0"/>
      </c>
      <c r="I16" s="53">
        <f t="shared" si="0"/>
      </c>
      <c r="J16" s="53">
        <f t="shared" si="0"/>
      </c>
      <c r="K16" s="53">
        <f t="shared" si="0"/>
      </c>
      <c r="L16" s="53">
        <f t="shared" si="0"/>
      </c>
      <c r="M16" s="53">
        <f t="shared" si="0"/>
      </c>
      <c r="N16" s="53">
        <f t="shared" si="0"/>
      </c>
      <c r="O16" s="53">
        <f t="shared" si="1"/>
      </c>
      <c r="P16" s="53">
        <f t="shared" si="1"/>
      </c>
      <c r="Q16" s="53">
        <f t="shared" si="1"/>
      </c>
      <c r="R16" s="53">
        <f t="shared" si="1"/>
      </c>
      <c r="S16" s="53">
        <f t="shared" si="1"/>
      </c>
      <c r="T16" s="53">
        <f t="shared" si="1"/>
      </c>
      <c r="U16" s="53">
        <f t="shared" si="1"/>
      </c>
      <c r="V16" s="53">
        <f t="shared" si="1"/>
      </c>
      <c r="W16" s="53">
        <f t="shared" si="1"/>
      </c>
      <c r="X16" s="53">
        <f t="shared" si="1"/>
      </c>
      <c r="Y16" s="53">
        <f t="shared" si="2"/>
      </c>
      <c r="Z16" s="53">
        <f t="shared" si="2"/>
      </c>
      <c r="AA16" s="53">
        <f t="shared" si="2"/>
      </c>
      <c r="AB16" s="53">
        <f t="shared" si="2"/>
      </c>
      <c r="AC16" s="53">
        <f t="shared" si="2"/>
      </c>
      <c r="AD16" s="53">
        <f t="shared" si="2"/>
      </c>
      <c r="AE16" s="53">
        <f t="shared" si="2"/>
      </c>
      <c r="AF16" s="53">
        <f t="shared" si="2"/>
      </c>
      <c r="AG16" s="53">
        <f t="shared" si="2"/>
      </c>
      <c r="AH16" s="53">
        <f t="shared" si="2"/>
      </c>
    </row>
    <row r="17" spans="1:34" ht="12.75">
      <c r="A17" s="1"/>
      <c r="C17" s="93">
        <v>10</v>
      </c>
      <c r="D17" s="93">
        <v>95.94</v>
      </c>
      <c r="E17" s="53">
        <f t="shared" si="0"/>
      </c>
      <c r="F17" s="53">
        <f t="shared" si="0"/>
      </c>
      <c r="G17" s="53">
        <f t="shared" si="0"/>
      </c>
      <c r="H17" s="53">
        <f t="shared" si="0"/>
      </c>
      <c r="I17" s="53">
        <f t="shared" si="0"/>
      </c>
      <c r="J17" s="53">
        <f t="shared" si="0"/>
      </c>
      <c r="K17" s="53">
        <f t="shared" si="0"/>
      </c>
      <c r="L17" s="53">
        <f t="shared" si="0"/>
      </c>
      <c r="M17" s="53">
        <f t="shared" si="0"/>
      </c>
      <c r="N17" s="53">
        <f t="shared" si="0"/>
      </c>
      <c r="O17" s="53">
        <f t="shared" si="1"/>
      </c>
      <c r="P17" s="53">
        <f t="shared" si="1"/>
      </c>
      <c r="Q17" s="53">
        <f t="shared" si="1"/>
      </c>
      <c r="R17" s="53">
        <f t="shared" si="1"/>
      </c>
      <c r="S17" s="53">
        <f t="shared" si="1"/>
      </c>
      <c r="T17" s="53">
        <f t="shared" si="1"/>
      </c>
      <c r="U17" s="53">
        <f t="shared" si="1"/>
      </c>
      <c r="V17" s="53">
        <f t="shared" si="1"/>
      </c>
      <c r="W17" s="53">
        <f t="shared" si="1"/>
      </c>
      <c r="X17" s="53">
        <f t="shared" si="1"/>
      </c>
      <c r="Y17" s="53">
        <f t="shared" si="2"/>
      </c>
      <c r="Z17" s="53">
        <f t="shared" si="2"/>
      </c>
      <c r="AA17" s="53">
        <f t="shared" si="2"/>
      </c>
      <c r="AB17" s="53">
        <f t="shared" si="2"/>
      </c>
      <c r="AC17" s="53">
        <f t="shared" si="2"/>
      </c>
      <c r="AD17" s="53">
        <f t="shared" si="2"/>
      </c>
      <c r="AE17" s="53">
        <f t="shared" si="2"/>
      </c>
      <c r="AF17" s="53">
        <f t="shared" si="2"/>
      </c>
      <c r="AG17" s="53">
        <f t="shared" si="2"/>
        <v>0.27200000000000557</v>
      </c>
      <c r="AH17" s="53">
        <f t="shared" si="2"/>
        <v>0.5889999999999986</v>
      </c>
    </row>
    <row r="18" spans="1:34" ht="12.75">
      <c r="A18" s="1"/>
      <c r="C18" s="93">
        <v>13</v>
      </c>
      <c r="D18" s="93">
        <v>93.34</v>
      </c>
      <c r="E18" s="53">
        <f t="shared" si="0"/>
      </c>
      <c r="F18" s="53">
        <f t="shared" si="0"/>
      </c>
      <c r="G18" s="53">
        <f t="shared" si="0"/>
      </c>
      <c r="H18" s="53">
        <f t="shared" si="0"/>
      </c>
      <c r="I18" s="53">
        <f t="shared" si="0"/>
      </c>
      <c r="J18" s="53">
        <f t="shared" si="0"/>
      </c>
      <c r="K18" s="53">
        <f t="shared" si="0"/>
      </c>
      <c r="L18" s="53">
        <f t="shared" si="0"/>
      </c>
      <c r="M18" s="53">
        <f t="shared" si="0"/>
        <v>0.17600000000000193</v>
      </c>
      <c r="N18" s="53">
        <f t="shared" si="0"/>
        <v>0.3019999999999925</v>
      </c>
      <c r="O18" s="53">
        <f t="shared" si="1"/>
        <v>0.41499999999999204</v>
      </c>
      <c r="P18" s="53">
        <f t="shared" si="1"/>
        <v>0.5180000000000007</v>
      </c>
      <c r="Q18" s="53">
        <f t="shared" si="1"/>
        <v>0.6169999999999902</v>
      </c>
      <c r="R18" s="53">
        <f t="shared" si="1"/>
        <v>0.7219999999999942</v>
      </c>
      <c r="S18" s="53">
        <f t="shared" si="1"/>
        <v>0.820999999999998</v>
      </c>
      <c r="T18" s="53">
        <f t="shared" si="1"/>
        <v>0.914999999999992</v>
      </c>
      <c r="U18" s="53">
        <f t="shared" si="1"/>
        <v>1.0009999999999906</v>
      </c>
      <c r="V18" s="53">
        <f t="shared" si="1"/>
        <v>1.0849999999999937</v>
      </c>
      <c r="W18" s="53">
        <f t="shared" si="1"/>
        <v>1.1589999999999918</v>
      </c>
      <c r="X18" s="53">
        <f t="shared" si="1"/>
        <v>1.2249999999999943</v>
      </c>
      <c r="Y18" s="53">
        <f t="shared" si="2"/>
        <v>1.2890000000000015</v>
      </c>
      <c r="Z18" s="53">
        <f t="shared" si="2"/>
        <v>1.3499999999999943</v>
      </c>
      <c r="AA18" s="53">
        <f t="shared" si="2"/>
        <v>1.4099999999999966</v>
      </c>
      <c r="AB18" s="53">
        <f t="shared" si="2"/>
        <v>1.4680000000000035</v>
      </c>
      <c r="AC18" s="53">
        <f t="shared" si="2"/>
        <v>1.524000000000001</v>
      </c>
      <c r="AD18" s="53">
        <f t="shared" si="2"/>
        <v>1.6329999999999956</v>
      </c>
      <c r="AE18" s="53">
        <f t="shared" si="2"/>
        <v>1.8519999999999897</v>
      </c>
      <c r="AF18" s="53">
        <f t="shared" si="2"/>
        <v>2.471999999999994</v>
      </c>
      <c r="AG18" s="53">
        <f t="shared" si="2"/>
        <v>2.872</v>
      </c>
      <c r="AH18" s="53">
        <f t="shared" si="2"/>
        <v>3.188999999999993</v>
      </c>
    </row>
    <row r="19" spans="1:34" ht="12.75">
      <c r="A19" s="1"/>
      <c r="C19" s="93">
        <v>23.5</v>
      </c>
      <c r="D19" s="93">
        <v>90.74</v>
      </c>
      <c r="E19" s="53">
        <f t="shared" si="0"/>
        <v>0.632000000000005</v>
      </c>
      <c r="F19" s="53">
        <f t="shared" si="0"/>
        <v>0.9050000000000011</v>
      </c>
      <c r="G19" s="53">
        <f t="shared" si="0"/>
        <v>1.4370000000000118</v>
      </c>
      <c r="H19" s="53">
        <f t="shared" si="0"/>
        <v>1.7520000000000095</v>
      </c>
      <c r="I19" s="53">
        <f t="shared" si="0"/>
        <v>1.9950000000000045</v>
      </c>
      <c r="J19" s="53">
        <f t="shared" si="0"/>
        <v>2.1850000000000023</v>
      </c>
      <c r="K19" s="53">
        <f t="shared" si="0"/>
        <v>2.3440000000000083</v>
      </c>
      <c r="L19" s="53">
        <f t="shared" si="0"/>
        <v>2.5050000000000097</v>
      </c>
      <c r="M19" s="53">
        <f t="shared" si="0"/>
        <v>2.7760000000000105</v>
      </c>
      <c r="N19" s="53">
        <f t="shared" si="0"/>
        <v>2.902000000000001</v>
      </c>
      <c r="O19" s="53">
        <f t="shared" si="1"/>
        <v>3.0150000000000006</v>
      </c>
      <c r="P19" s="53">
        <f t="shared" si="1"/>
        <v>3.118000000000009</v>
      </c>
      <c r="Q19" s="53">
        <f t="shared" si="1"/>
        <v>3.2169999999999987</v>
      </c>
      <c r="R19" s="53">
        <f t="shared" si="1"/>
        <v>3.3220000000000027</v>
      </c>
      <c r="S19" s="53">
        <f t="shared" si="1"/>
        <v>3.4210000000000065</v>
      </c>
      <c r="T19" s="53">
        <f t="shared" si="1"/>
        <v>3.5150000000000006</v>
      </c>
      <c r="U19" s="53">
        <f t="shared" si="1"/>
        <v>3.600999999999999</v>
      </c>
      <c r="V19" s="53">
        <f t="shared" si="1"/>
        <v>3.6850000000000023</v>
      </c>
      <c r="W19" s="53">
        <f t="shared" si="1"/>
        <v>3.7590000000000003</v>
      </c>
      <c r="X19" s="53">
        <f t="shared" si="1"/>
        <v>3.825000000000003</v>
      </c>
      <c r="Y19" s="53">
        <f t="shared" si="2"/>
        <v>3.88900000000001</v>
      </c>
      <c r="Z19" s="53">
        <f t="shared" si="2"/>
        <v>3.950000000000003</v>
      </c>
      <c r="AA19" s="53">
        <f t="shared" si="2"/>
        <v>4.010000000000005</v>
      </c>
      <c r="AB19" s="53">
        <f t="shared" si="2"/>
        <v>4.068000000000012</v>
      </c>
      <c r="AC19" s="53">
        <f t="shared" si="2"/>
        <v>4.124000000000009</v>
      </c>
      <c r="AD19" s="53">
        <f t="shared" si="2"/>
        <v>4.233000000000004</v>
      </c>
      <c r="AE19" s="53">
        <f t="shared" si="2"/>
        <v>4.451999999999998</v>
      </c>
      <c r="AF19" s="53">
        <f t="shared" si="2"/>
        <v>5.072000000000003</v>
      </c>
      <c r="AG19" s="53">
        <f t="shared" si="2"/>
        <v>5.472000000000008</v>
      </c>
      <c r="AH19" s="53">
        <f t="shared" si="2"/>
        <v>5.7890000000000015</v>
      </c>
    </row>
    <row r="20" spans="1:34" ht="12.75">
      <c r="A20" s="1"/>
      <c r="C20" s="93">
        <v>29</v>
      </c>
      <c r="D20" s="93">
        <v>90.54</v>
      </c>
      <c r="E20" s="53">
        <f t="shared" si="0"/>
        <v>0.8319999999999936</v>
      </c>
      <c r="F20" s="53">
        <f t="shared" si="0"/>
        <v>1.1049999999999898</v>
      </c>
      <c r="G20" s="53">
        <f t="shared" si="0"/>
        <v>1.6370000000000005</v>
      </c>
      <c r="H20" s="53">
        <f t="shared" si="0"/>
        <v>1.9519999999999982</v>
      </c>
      <c r="I20" s="53">
        <f t="shared" si="0"/>
        <v>2.194999999999993</v>
      </c>
      <c r="J20" s="53">
        <f t="shared" si="0"/>
        <v>2.384999999999991</v>
      </c>
      <c r="K20" s="53">
        <f t="shared" si="0"/>
        <v>2.543999999999997</v>
      </c>
      <c r="L20" s="53">
        <f t="shared" si="0"/>
        <v>2.7049999999999983</v>
      </c>
      <c r="M20" s="53">
        <f t="shared" si="0"/>
        <v>2.975999999999999</v>
      </c>
      <c r="N20" s="53">
        <f t="shared" si="0"/>
        <v>3.1019999999999897</v>
      </c>
      <c r="O20" s="53">
        <f t="shared" si="1"/>
        <v>3.214999999999989</v>
      </c>
      <c r="P20" s="53">
        <f t="shared" si="1"/>
        <v>3.317999999999998</v>
      </c>
      <c r="Q20" s="53">
        <f t="shared" si="1"/>
        <v>3.4169999999999874</v>
      </c>
      <c r="R20" s="53">
        <f t="shared" si="1"/>
        <v>3.5219999999999914</v>
      </c>
      <c r="S20" s="53">
        <f t="shared" si="1"/>
        <v>3.620999999999995</v>
      </c>
      <c r="T20" s="53">
        <f t="shared" si="1"/>
        <v>3.714999999999989</v>
      </c>
      <c r="U20" s="53">
        <f t="shared" si="1"/>
        <v>3.8009999999999877</v>
      </c>
      <c r="V20" s="53">
        <f t="shared" si="1"/>
        <v>3.884999999999991</v>
      </c>
      <c r="W20" s="53">
        <f t="shared" si="1"/>
        <v>3.958999999999989</v>
      </c>
      <c r="X20" s="53">
        <f t="shared" si="1"/>
        <v>4.0249999999999915</v>
      </c>
      <c r="Y20" s="53">
        <f t="shared" si="2"/>
        <v>4.088999999999999</v>
      </c>
      <c r="Z20" s="53">
        <f t="shared" si="2"/>
        <v>4.1499999999999915</v>
      </c>
      <c r="AA20" s="53">
        <f t="shared" si="2"/>
        <v>4.209999999999994</v>
      </c>
      <c r="AB20" s="53">
        <f t="shared" si="2"/>
        <v>4.268000000000001</v>
      </c>
      <c r="AC20" s="53">
        <f t="shared" si="2"/>
        <v>4.323999999999998</v>
      </c>
      <c r="AD20" s="53">
        <f t="shared" si="2"/>
        <v>4.432999999999993</v>
      </c>
      <c r="AE20" s="53">
        <f t="shared" si="2"/>
        <v>4.651999999999987</v>
      </c>
      <c r="AF20" s="53">
        <f t="shared" si="2"/>
        <v>5.271999999999991</v>
      </c>
      <c r="AG20" s="53">
        <f t="shared" si="2"/>
        <v>5.671999999999997</v>
      </c>
      <c r="AH20" s="53">
        <f t="shared" si="2"/>
        <v>5.98899999999999</v>
      </c>
    </row>
    <row r="21" spans="1:34" ht="12.75">
      <c r="A21" s="1"/>
      <c r="C21" s="93">
        <v>35.25</v>
      </c>
      <c r="D21" s="93">
        <v>91.64</v>
      </c>
      <c r="E21" s="53">
        <f t="shared" si="0"/>
      </c>
      <c r="F21" s="53">
        <f t="shared" si="0"/>
        <v>0.0049999999999954525</v>
      </c>
      <c r="G21" s="53">
        <f t="shared" si="0"/>
        <v>0.5370000000000061</v>
      </c>
      <c r="H21" s="53">
        <f t="shared" si="0"/>
        <v>0.8520000000000039</v>
      </c>
      <c r="I21" s="53">
        <f t="shared" si="0"/>
        <v>1.0949999999999989</v>
      </c>
      <c r="J21" s="53">
        <f t="shared" si="0"/>
        <v>1.2849999999999966</v>
      </c>
      <c r="K21" s="53">
        <f t="shared" si="0"/>
        <v>1.4440000000000026</v>
      </c>
      <c r="L21" s="53">
        <f t="shared" si="0"/>
        <v>1.605000000000004</v>
      </c>
      <c r="M21" s="53">
        <f t="shared" si="0"/>
        <v>1.8760000000000048</v>
      </c>
      <c r="N21" s="53">
        <f t="shared" si="0"/>
        <v>2.0019999999999953</v>
      </c>
      <c r="O21" s="53">
        <f t="shared" si="1"/>
        <v>2.114999999999995</v>
      </c>
      <c r="P21" s="53">
        <f t="shared" si="1"/>
        <v>2.2180000000000035</v>
      </c>
      <c r="Q21" s="53">
        <f t="shared" si="1"/>
        <v>2.316999999999993</v>
      </c>
      <c r="R21" s="53">
        <f t="shared" si="1"/>
        <v>2.421999999999997</v>
      </c>
      <c r="S21" s="53">
        <f t="shared" si="1"/>
        <v>2.521000000000001</v>
      </c>
      <c r="T21" s="53">
        <f t="shared" si="1"/>
        <v>2.614999999999995</v>
      </c>
      <c r="U21" s="53">
        <f t="shared" si="1"/>
        <v>2.7009999999999934</v>
      </c>
      <c r="V21" s="53">
        <f t="shared" si="1"/>
        <v>2.7849999999999966</v>
      </c>
      <c r="W21" s="53">
        <f t="shared" si="1"/>
        <v>2.8589999999999947</v>
      </c>
      <c r="X21" s="53">
        <f t="shared" si="1"/>
        <v>2.924999999999997</v>
      </c>
      <c r="Y21" s="53">
        <f t="shared" si="2"/>
        <v>2.9890000000000043</v>
      </c>
      <c r="Z21" s="53">
        <f t="shared" si="2"/>
        <v>3.049999999999997</v>
      </c>
      <c r="AA21" s="53">
        <f t="shared" si="2"/>
        <v>3.1099999999999994</v>
      </c>
      <c r="AB21" s="53">
        <f t="shared" si="2"/>
        <v>3.1680000000000064</v>
      </c>
      <c r="AC21" s="53">
        <f t="shared" si="2"/>
        <v>3.2240000000000038</v>
      </c>
      <c r="AD21" s="53">
        <f t="shared" si="2"/>
        <v>3.3329999999999984</v>
      </c>
      <c r="AE21" s="53">
        <f t="shared" si="2"/>
        <v>3.5519999999999925</v>
      </c>
      <c r="AF21" s="53">
        <f t="shared" si="2"/>
        <v>4.171999999999997</v>
      </c>
      <c r="AG21" s="53">
        <f t="shared" si="2"/>
        <v>4.572000000000003</v>
      </c>
      <c r="AH21" s="53">
        <f t="shared" si="2"/>
        <v>4.888999999999996</v>
      </c>
    </row>
    <row r="22" spans="1:34" ht="12.75">
      <c r="A22" s="1"/>
      <c r="C22" s="93">
        <v>39.583</v>
      </c>
      <c r="D22" s="93">
        <v>90.8</v>
      </c>
      <c r="E22" s="53">
        <f t="shared" si="0"/>
        <v>0.5720000000000027</v>
      </c>
      <c r="F22" s="53">
        <f t="shared" si="0"/>
        <v>0.8449999999999989</v>
      </c>
      <c r="G22" s="53">
        <f t="shared" si="0"/>
        <v>1.3770000000000095</v>
      </c>
      <c r="H22" s="53">
        <f t="shared" si="0"/>
        <v>1.6920000000000073</v>
      </c>
      <c r="I22" s="53">
        <f t="shared" si="0"/>
        <v>1.9350000000000023</v>
      </c>
      <c r="J22" s="53">
        <f t="shared" si="0"/>
        <v>2.125</v>
      </c>
      <c r="K22" s="53">
        <f t="shared" si="0"/>
        <v>2.284000000000006</v>
      </c>
      <c r="L22" s="53">
        <f t="shared" si="0"/>
        <v>2.4450000000000074</v>
      </c>
      <c r="M22" s="53">
        <f t="shared" si="0"/>
        <v>2.716000000000008</v>
      </c>
      <c r="N22" s="53">
        <f t="shared" si="0"/>
        <v>2.8419999999999987</v>
      </c>
      <c r="O22" s="53">
        <f t="shared" si="1"/>
        <v>2.9549999999999983</v>
      </c>
      <c r="P22" s="53">
        <f t="shared" si="1"/>
        <v>3.058000000000007</v>
      </c>
      <c r="Q22" s="53">
        <f t="shared" si="1"/>
        <v>3.1569999999999965</v>
      </c>
      <c r="R22" s="53">
        <f t="shared" si="1"/>
        <v>3.2620000000000005</v>
      </c>
      <c r="S22" s="53">
        <f t="shared" si="1"/>
        <v>3.361000000000004</v>
      </c>
      <c r="T22" s="53">
        <f t="shared" si="1"/>
        <v>3.4549999999999983</v>
      </c>
      <c r="U22" s="53">
        <f t="shared" si="1"/>
        <v>3.540999999999997</v>
      </c>
      <c r="V22" s="53">
        <f t="shared" si="1"/>
        <v>3.625</v>
      </c>
      <c r="W22" s="53">
        <f t="shared" si="1"/>
        <v>3.698999999999998</v>
      </c>
      <c r="X22" s="53">
        <f t="shared" si="1"/>
        <v>3.7650000000000006</v>
      </c>
      <c r="Y22" s="53">
        <f t="shared" si="2"/>
        <v>3.8290000000000077</v>
      </c>
      <c r="Z22" s="53">
        <f t="shared" si="2"/>
        <v>3.8900000000000006</v>
      </c>
      <c r="AA22" s="53">
        <f t="shared" si="2"/>
        <v>3.950000000000003</v>
      </c>
      <c r="AB22" s="53">
        <f t="shared" si="2"/>
        <v>4.00800000000001</v>
      </c>
      <c r="AC22" s="53">
        <f t="shared" si="2"/>
        <v>4.064000000000007</v>
      </c>
      <c r="AD22" s="53">
        <f t="shared" si="2"/>
        <v>4.173000000000002</v>
      </c>
      <c r="AE22" s="53">
        <f t="shared" si="2"/>
        <v>4.391999999999996</v>
      </c>
      <c r="AF22" s="53">
        <f t="shared" si="2"/>
        <v>5.0120000000000005</v>
      </c>
      <c r="AG22" s="53">
        <f t="shared" si="2"/>
        <v>5.412000000000006</v>
      </c>
      <c r="AH22" s="53">
        <f t="shared" si="2"/>
        <v>5.728999999999999</v>
      </c>
    </row>
    <row r="23" spans="1:34" ht="12.75">
      <c r="A23" s="1"/>
      <c r="C23" s="93">
        <v>45.5</v>
      </c>
      <c r="D23" s="93">
        <v>91.29</v>
      </c>
      <c r="E23" s="53">
        <f t="shared" si="0"/>
        <v>0.08199999999999363</v>
      </c>
      <c r="F23" s="53">
        <f t="shared" si="0"/>
        <v>0.35499999999998977</v>
      </c>
      <c r="G23" s="53">
        <f t="shared" si="0"/>
        <v>0.8870000000000005</v>
      </c>
      <c r="H23" s="53">
        <f t="shared" si="0"/>
        <v>1.2019999999999982</v>
      </c>
      <c r="I23" s="53">
        <f t="shared" si="0"/>
        <v>1.4449999999999932</v>
      </c>
      <c r="J23" s="53">
        <f t="shared" si="0"/>
        <v>1.634999999999991</v>
      </c>
      <c r="K23" s="53">
        <f t="shared" si="0"/>
        <v>1.793999999999997</v>
      </c>
      <c r="L23" s="53">
        <f t="shared" si="0"/>
        <v>1.9549999999999983</v>
      </c>
      <c r="M23" s="53">
        <f t="shared" si="0"/>
        <v>2.225999999999999</v>
      </c>
      <c r="N23" s="53">
        <f t="shared" si="0"/>
        <v>2.3519999999999897</v>
      </c>
      <c r="O23" s="53">
        <f t="shared" si="1"/>
        <v>2.464999999999989</v>
      </c>
      <c r="P23" s="53">
        <f t="shared" si="1"/>
        <v>2.567999999999998</v>
      </c>
      <c r="Q23" s="53">
        <f t="shared" si="1"/>
        <v>2.6669999999999874</v>
      </c>
      <c r="R23" s="53">
        <f t="shared" si="1"/>
        <v>2.7719999999999914</v>
      </c>
      <c r="S23" s="53">
        <f t="shared" si="1"/>
        <v>2.870999999999995</v>
      </c>
      <c r="T23" s="53">
        <f t="shared" si="1"/>
        <v>2.964999999999989</v>
      </c>
      <c r="U23" s="53">
        <f t="shared" si="1"/>
        <v>3.0509999999999877</v>
      </c>
      <c r="V23" s="53">
        <f t="shared" si="1"/>
        <v>3.134999999999991</v>
      </c>
      <c r="W23" s="53">
        <f t="shared" si="1"/>
        <v>3.208999999999989</v>
      </c>
      <c r="X23" s="53">
        <f t="shared" si="1"/>
        <v>3.2749999999999915</v>
      </c>
      <c r="Y23" s="53">
        <f t="shared" si="2"/>
        <v>3.3389999999999986</v>
      </c>
      <c r="Z23" s="53">
        <f t="shared" si="2"/>
        <v>3.3999999999999915</v>
      </c>
      <c r="AA23" s="53">
        <f t="shared" si="2"/>
        <v>3.4599999999999937</v>
      </c>
      <c r="AB23" s="53">
        <f t="shared" si="2"/>
        <v>3.5180000000000007</v>
      </c>
      <c r="AC23" s="53">
        <f t="shared" si="2"/>
        <v>3.573999999999998</v>
      </c>
      <c r="AD23" s="53">
        <f t="shared" si="2"/>
        <v>3.6829999999999927</v>
      </c>
      <c r="AE23" s="53">
        <f t="shared" si="2"/>
        <v>3.901999999999987</v>
      </c>
      <c r="AF23" s="53">
        <f t="shared" si="2"/>
        <v>4.521999999999991</v>
      </c>
      <c r="AG23" s="53">
        <f t="shared" si="2"/>
        <v>4.921999999999997</v>
      </c>
      <c r="AH23" s="53">
        <f t="shared" si="2"/>
        <v>5.23899999999999</v>
      </c>
    </row>
    <row r="24" spans="1:34" ht="12.75">
      <c r="A24" s="1"/>
      <c r="C24" s="93">
        <v>48.917</v>
      </c>
      <c r="D24" s="93">
        <v>90.45</v>
      </c>
      <c r="E24" s="53">
        <f aca="true" t="shared" si="3" ref="E24:N33">IF(E$2&lt;$D24,"",E$2-$D24)</f>
        <v>0.921999999999997</v>
      </c>
      <c r="F24" s="53">
        <f t="shared" si="3"/>
        <v>1.1949999999999932</v>
      </c>
      <c r="G24" s="53">
        <f t="shared" si="3"/>
        <v>1.7270000000000039</v>
      </c>
      <c r="H24" s="53">
        <f t="shared" si="3"/>
        <v>2.0420000000000016</v>
      </c>
      <c r="I24" s="53">
        <f t="shared" si="3"/>
        <v>2.2849999999999966</v>
      </c>
      <c r="J24" s="53">
        <f t="shared" si="3"/>
        <v>2.4749999999999943</v>
      </c>
      <c r="K24" s="53">
        <f t="shared" si="3"/>
        <v>2.6340000000000003</v>
      </c>
      <c r="L24" s="53">
        <f t="shared" si="3"/>
        <v>2.7950000000000017</v>
      </c>
      <c r="M24" s="53">
        <f t="shared" si="3"/>
        <v>3.0660000000000025</v>
      </c>
      <c r="N24" s="53">
        <f t="shared" si="3"/>
        <v>3.191999999999993</v>
      </c>
      <c r="O24" s="53">
        <f aca="true" t="shared" si="4" ref="O24:X33">IF(O$2&lt;$D24,"",O$2-$D24)</f>
        <v>3.3049999999999926</v>
      </c>
      <c r="P24" s="53">
        <f t="shared" si="4"/>
        <v>3.4080000000000013</v>
      </c>
      <c r="Q24" s="53">
        <f t="shared" si="4"/>
        <v>3.506999999999991</v>
      </c>
      <c r="R24" s="53">
        <f t="shared" si="4"/>
        <v>3.6119999999999948</v>
      </c>
      <c r="S24" s="53">
        <f t="shared" si="4"/>
        <v>3.7109999999999985</v>
      </c>
      <c r="T24" s="53">
        <f t="shared" si="4"/>
        <v>3.8049999999999926</v>
      </c>
      <c r="U24" s="53">
        <f t="shared" si="4"/>
        <v>3.890999999999991</v>
      </c>
      <c r="V24" s="53">
        <f t="shared" si="4"/>
        <v>3.9749999999999943</v>
      </c>
      <c r="W24" s="53">
        <f t="shared" si="4"/>
        <v>4.048999999999992</v>
      </c>
      <c r="X24" s="53">
        <f t="shared" si="4"/>
        <v>4.114999999999995</v>
      </c>
      <c r="Y24" s="53">
        <f aca="true" t="shared" si="5" ref="Y24:AH33">IF(Y$2&lt;$D24,"",Y$2-$D24)</f>
        <v>4.179000000000002</v>
      </c>
      <c r="Z24" s="53">
        <f t="shared" si="5"/>
        <v>4.239999999999995</v>
      </c>
      <c r="AA24" s="53">
        <f t="shared" si="5"/>
        <v>4.299999999999997</v>
      </c>
      <c r="AB24" s="53">
        <f t="shared" si="5"/>
        <v>4.358000000000004</v>
      </c>
      <c r="AC24" s="53">
        <f t="shared" si="5"/>
        <v>4.4140000000000015</v>
      </c>
      <c r="AD24" s="53">
        <f t="shared" si="5"/>
        <v>4.522999999999996</v>
      </c>
      <c r="AE24" s="53">
        <f t="shared" si="5"/>
        <v>4.74199999999999</v>
      </c>
      <c r="AF24" s="53">
        <f t="shared" si="5"/>
        <v>5.361999999999995</v>
      </c>
      <c r="AG24" s="53">
        <f t="shared" si="5"/>
        <v>5.7620000000000005</v>
      </c>
      <c r="AH24" s="53">
        <f t="shared" si="5"/>
        <v>6.0789999999999935</v>
      </c>
    </row>
    <row r="25" spans="1:34" ht="12.75">
      <c r="A25" s="1"/>
      <c r="C25" s="93">
        <v>53.417</v>
      </c>
      <c r="D25" s="93">
        <v>91.05</v>
      </c>
      <c r="E25" s="53">
        <f t="shared" si="3"/>
        <v>0.32200000000000273</v>
      </c>
      <c r="F25" s="53">
        <f t="shared" si="3"/>
        <v>0.5949999999999989</v>
      </c>
      <c r="G25" s="53">
        <f t="shared" si="3"/>
        <v>1.1270000000000095</v>
      </c>
      <c r="H25" s="53">
        <f t="shared" si="3"/>
        <v>1.4420000000000073</v>
      </c>
      <c r="I25" s="53">
        <f t="shared" si="3"/>
        <v>1.6850000000000023</v>
      </c>
      <c r="J25" s="53">
        <f t="shared" si="3"/>
        <v>1.875</v>
      </c>
      <c r="K25" s="53">
        <f t="shared" si="3"/>
        <v>2.034000000000006</v>
      </c>
      <c r="L25" s="53">
        <f t="shared" si="3"/>
        <v>2.1950000000000074</v>
      </c>
      <c r="M25" s="53">
        <f t="shared" si="3"/>
        <v>2.466000000000008</v>
      </c>
      <c r="N25" s="53">
        <f t="shared" si="3"/>
        <v>2.5919999999999987</v>
      </c>
      <c r="O25" s="53">
        <f t="shared" si="4"/>
        <v>2.7049999999999983</v>
      </c>
      <c r="P25" s="53">
        <f t="shared" si="4"/>
        <v>2.808000000000007</v>
      </c>
      <c r="Q25" s="53">
        <f t="shared" si="4"/>
        <v>2.9069999999999965</v>
      </c>
      <c r="R25" s="53">
        <f t="shared" si="4"/>
        <v>3.0120000000000005</v>
      </c>
      <c r="S25" s="53">
        <f t="shared" si="4"/>
        <v>3.111000000000004</v>
      </c>
      <c r="T25" s="53">
        <f t="shared" si="4"/>
        <v>3.2049999999999983</v>
      </c>
      <c r="U25" s="53">
        <f t="shared" si="4"/>
        <v>3.290999999999997</v>
      </c>
      <c r="V25" s="53">
        <f t="shared" si="4"/>
        <v>3.375</v>
      </c>
      <c r="W25" s="53">
        <f t="shared" si="4"/>
        <v>3.448999999999998</v>
      </c>
      <c r="X25" s="53">
        <f t="shared" si="4"/>
        <v>3.5150000000000006</v>
      </c>
      <c r="Y25" s="53">
        <f t="shared" si="5"/>
        <v>3.5790000000000077</v>
      </c>
      <c r="Z25" s="53">
        <f t="shared" si="5"/>
        <v>3.6400000000000006</v>
      </c>
      <c r="AA25" s="53">
        <f t="shared" si="5"/>
        <v>3.700000000000003</v>
      </c>
      <c r="AB25" s="53">
        <f t="shared" si="5"/>
        <v>3.7580000000000098</v>
      </c>
      <c r="AC25" s="53">
        <f t="shared" si="5"/>
        <v>3.814000000000007</v>
      </c>
      <c r="AD25" s="53">
        <f t="shared" si="5"/>
        <v>3.923000000000002</v>
      </c>
      <c r="AE25" s="53">
        <f t="shared" si="5"/>
        <v>4.141999999999996</v>
      </c>
      <c r="AF25" s="53">
        <f t="shared" si="5"/>
        <v>4.7620000000000005</v>
      </c>
      <c r="AG25" s="53">
        <f t="shared" si="5"/>
        <v>5.162000000000006</v>
      </c>
      <c r="AH25" s="53">
        <f t="shared" si="5"/>
        <v>5.478999999999999</v>
      </c>
    </row>
    <row r="26" spans="1:34" ht="12.75">
      <c r="A26" s="1"/>
      <c r="C26" s="93">
        <v>54.75</v>
      </c>
      <c r="D26" s="93">
        <v>90.1</v>
      </c>
      <c r="E26" s="53">
        <f t="shared" si="3"/>
        <v>1.2720000000000056</v>
      </c>
      <c r="F26" s="53">
        <f t="shared" si="3"/>
        <v>1.5450000000000017</v>
      </c>
      <c r="G26" s="53">
        <f t="shared" si="3"/>
        <v>2.0770000000000124</v>
      </c>
      <c r="H26" s="53">
        <f t="shared" si="3"/>
        <v>2.39200000000001</v>
      </c>
      <c r="I26" s="53">
        <f t="shared" si="3"/>
        <v>2.635000000000005</v>
      </c>
      <c r="J26" s="53">
        <f t="shared" si="3"/>
        <v>2.825000000000003</v>
      </c>
      <c r="K26" s="53">
        <f t="shared" si="3"/>
        <v>2.984000000000009</v>
      </c>
      <c r="L26" s="53">
        <f t="shared" si="3"/>
        <v>3.1450000000000102</v>
      </c>
      <c r="M26" s="53">
        <f t="shared" si="3"/>
        <v>3.416000000000011</v>
      </c>
      <c r="N26" s="53">
        <f t="shared" si="3"/>
        <v>3.5420000000000016</v>
      </c>
      <c r="O26" s="53">
        <f t="shared" si="4"/>
        <v>3.655000000000001</v>
      </c>
      <c r="P26" s="53">
        <f t="shared" si="4"/>
        <v>3.7580000000000098</v>
      </c>
      <c r="Q26" s="53">
        <f t="shared" si="4"/>
        <v>3.8569999999999993</v>
      </c>
      <c r="R26" s="53">
        <f t="shared" si="4"/>
        <v>3.9620000000000033</v>
      </c>
      <c r="S26" s="53">
        <f t="shared" si="4"/>
        <v>4.061000000000007</v>
      </c>
      <c r="T26" s="53">
        <f t="shared" si="4"/>
        <v>4.155000000000001</v>
      </c>
      <c r="U26" s="53">
        <f t="shared" si="4"/>
        <v>4.241</v>
      </c>
      <c r="V26" s="53">
        <f t="shared" si="4"/>
        <v>4.325000000000003</v>
      </c>
      <c r="W26" s="53">
        <f t="shared" si="4"/>
        <v>4.399000000000001</v>
      </c>
      <c r="X26" s="53">
        <f t="shared" si="4"/>
        <v>4.465000000000003</v>
      </c>
      <c r="Y26" s="53">
        <f t="shared" si="5"/>
        <v>4.529000000000011</v>
      </c>
      <c r="Z26" s="53">
        <f t="shared" si="5"/>
        <v>4.590000000000003</v>
      </c>
      <c r="AA26" s="53">
        <f t="shared" si="5"/>
        <v>4.650000000000006</v>
      </c>
      <c r="AB26" s="53">
        <f t="shared" si="5"/>
        <v>4.708000000000013</v>
      </c>
      <c r="AC26" s="53">
        <f t="shared" si="5"/>
        <v>4.76400000000001</v>
      </c>
      <c r="AD26" s="53">
        <f t="shared" si="5"/>
        <v>4.873000000000005</v>
      </c>
      <c r="AE26" s="53">
        <f t="shared" si="5"/>
        <v>5.091999999999999</v>
      </c>
      <c r="AF26" s="53">
        <f t="shared" si="5"/>
        <v>5.712000000000003</v>
      </c>
      <c r="AG26" s="53">
        <f t="shared" si="5"/>
        <v>6.112000000000009</v>
      </c>
      <c r="AH26" s="53">
        <f t="shared" si="5"/>
        <v>6.429000000000002</v>
      </c>
    </row>
    <row r="27" spans="1:34" ht="12.75">
      <c r="A27" s="1"/>
      <c r="C27" s="93">
        <v>59</v>
      </c>
      <c r="D27" s="93">
        <v>90.77</v>
      </c>
      <c r="E27" s="53">
        <f t="shared" si="3"/>
        <v>0.6020000000000039</v>
      </c>
      <c r="F27" s="53">
        <f t="shared" si="3"/>
        <v>0.875</v>
      </c>
      <c r="G27" s="53">
        <f t="shared" si="3"/>
        <v>1.4070000000000107</v>
      </c>
      <c r="H27" s="53">
        <f t="shared" si="3"/>
        <v>1.7220000000000084</v>
      </c>
      <c r="I27" s="53">
        <f t="shared" si="3"/>
        <v>1.9650000000000034</v>
      </c>
      <c r="J27" s="53">
        <f t="shared" si="3"/>
        <v>2.155000000000001</v>
      </c>
      <c r="K27" s="53">
        <f t="shared" si="3"/>
        <v>2.314000000000007</v>
      </c>
      <c r="L27" s="53">
        <f t="shared" si="3"/>
        <v>2.4750000000000085</v>
      </c>
      <c r="M27" s="53">
        <f t="shared" si="3"/>
        <v>2.7460000000000093</v>
      </c>
      <c r="N27" s="53">
        <f t="shared" si="3"/>
        <v>2.872</v>
      </c>
      <c r="O27" s="53">
        <f t="shared" si="4"/>
        <v>2.9849999999999994</v>
      </c>
      <c r="P27" s="53">
        <f t="shared" si="4"/>
        <v>3.088000000000008</v>
      </c>
      <c r="Q27" s="53">
        <f t="shared" si="4"/>
        <v>3.1869999999999976</v>
      </c>
      <c r="R27" s="53">
        <f t="shared" si="4"/>
        <v>3.2920000000000016</v>
      </c>
      <c r="S27" s="53">
        <f t="shared" si="4"/>
        <v>3.3910000000000053</v>
      </c>
      <c r="T27" s="53">
        <f t="shared" si="4"/>
        <v>3.4849999999999994</v>
      </c>
      <c r="U27" s="53">
        <f t="shared" si="4"/>
        <v>3.570999999999998</v>
      </c>
      <c r="V27" s="53">
        <f t="shared" si="4"/>
        <v>3.655000000000001</v>
      </c>
      <c r="W27" s="53">
        <f t="shared" si="4"/>
        <v>3.728999999999999</v>
      </c>
      <c r="X27" s="53">
        <f t="shared" si="4"/>
        <v>3.7950000000000017</v>
      </c>
      <c r="Y27" s="53">
        <f t="shared" si="5"/>
        <v>3.859000000000009</v>
      </c>
      <c r="Z27" s="53">
        <f t="shared" si="5"/>
        <v>3.9200000000000017</v>
      </c>
      <c r="AA27" s="53">
        <f t="shared" si="5"/>
        <v>3.980000000000004</v>
      </c>
      <c r="AB27" s="53">
        <f t="shared" si="5"/>
        <v>4.038000000000011</v>
      </c>
      <c r="AC27" s="53">
        <f t="shared" si="5"/>
        <v>4.094000000000008</v>
      </c>
      <c r="AD27" s="53">
        <f t="shared" si="5"/>
        <v>4.203000000000003</v>
      </c>
      <c r="AE27" s="53">
        <f t="shared" si="5"/>
        <v>4.421999999999997</v>
      </c>
      <c r="AF27" s="53">
        <f t="shared" si="5"/>
        <v>5.042000000000002</v>
      </c>
      <c r="AG27" s="53">
        <f t="shared" si="5"/>
        <v>5.442000000000007</v>
      </c>
      <c r="AH27" s="53">
        <f t="shared" si="5"/>
        <v>5.759</v>
      </c>
    </row>
    <row r="28" spans="1:34" ht="12.75">
      <c r="A28" s="1"/>
      <c r="C28" s="93">
        <v>63.83</v>
      </c>
      <c r="D28" s="93">
        <v>91.18</v>
      </c>
      <c r="E28" s="53">
        <f t="shared" si="3"/>
        <v>0.19199999999999307</v>
      </c>
      <c r="F28" s="53">
        <f t="shared" si="3"/>
        <v>0.4649999999999892</v>
      </c>
      <c r="G28" s="53">
        <f t="shared" si="3"/>
        <v>0.9969999999999999</v>
      </c>
      <c r="H28" s="53">
        <f t="shared" si="3"/>
        <v>1.3119999999999976</v>
      </c>
      <c r="I28" s="53">
        <f t="shared" si="3"/>
        <v>1.5549999999999926</v>
      </c>
      <c r="J28" s="53">
        <f t="shared" si="3"/>
        <v>1.7449999999999903</v>
      </c>
      <c r="K28" s="53">
        <f t="shared" si="3"/>
        <v>1.9039999999999964</v>
      </c>
      <c r="L28" s="53">
        <f t="shared" si="3"/>
        <v>2.0649999999999977</v>
      </c>
      <c r="M28" s="53">
        <f t="shared" si="3"/>
        <v>2.3359999999999985</v>
      </c>
      <c r="N28" s="53">
        <f t="shared" si="3"/>
        <v>2.461999999999989</v>
      </c>
      <c r="O28" s="53">
        <f t="shared" si="4"/>
        <v>2.5749999999999886</v>
      </c>
      <c r="P28" s="53">
        <f t="shared" si="4"/>
        <v>2.6779999999999973</v>
      </c>
      <c r="Q28" s="53">
        <f t="shared" si="4"/>
        <v>2.776999999999987</v>
      </c>
      <c r="R28" s="53">
        <f t="shared" si="4"/>
        <v>2.881999999999991</v>
      </c>
      <c r="S28" s="53">
        <f t="shared" si="4"/>
        <v>2.9809999999999945</v>
      </c>
      <c r="T28" s="53">
        <f t="shared" si="4"/>
        <v>3.0749999999999886</v>
      </c>
      <c r="U28" s="53">
        <f t="shared" si="4"/>
        <v>3.160999999999987</v>
      </c>
      <c r="V28" s="53">
        <f t="shared" si="4"/>
        <v>3.2449999999999903</v>
      </c>
      <c r="W28" s="53">
        <f t="shared" si="4"/>
        <v>3.3189999999999884</v>
      </c>
      <c r="X28" s="53">
        <f t="shared" si="4"/>
        <v>3.384999999999991</v>
      </c>
      <c r="Y28" s="53">
        <f t="shared" si="5"/>
        <v>3.448999999999998</v>
      </c>
      <c r="Z28" s="53">
        <f t="shared" si="5"/>
        <v>3.509999999999991</v>
      </c>
      <c r="AA28" s="53">
        <f t="shared" si="5"/>
        <v>3.569999999999993</v>
      </c>
      <c r="AB28" s="53">
        <f t="shared" si="5"/>
        <v>3.628</v>
      </c>
      <c r="AC28" s="53">
        <f t="shared" si="5"/>
        <v>3.6839999999999975</v>
      </c>
      <c r="AD28" s="53">
        <f t="shared" si="5"/>
        <v>3.792999999999992</v>
      </c>
      <c r="AE28" s="53">
        <f t="shared" si="5"/>
        <v>4.011999999999986</v>
      </c>
      <c r="AF28" s="53">
        <f t="shared" si="5"/>
        <v>4.631999999999991</v>
      </c>
      <c r="AG28" s="53">
        <f t="shared" si="5"/>
        <v>5.0319999999999965</v>
      </c>
      <c r="AH28" s="53">
        <f t="shared" si="5"/>
        <v>5.3489999999999895</v>
      </c>
    </row>
    <row r="29" spans="1:34" ht="12.75">
      <c r="A29" s="1"/>
      <c r="C29" s="93">
        <v>70.167</v>
      </c>
      <c r="D29" s="93">
        <v>91.05</v>
      </c>
      <c r="E29" s="53">
        <f t="shared" si="3"/>
        <v>0.32200000000000273</v>
      </c>
      <c r="F29" s="53">
        <f t="shared" si="3"/>
        <v>0.5949999999999989</v>
      </c>
      <c r="G29" s="53">
        <f t="shared" si="3"/>
        <v>1.1270000000000095</v>
      </c>
      <c r="H29" s="53">
        <f t="shared" si="3"/>
        <v>1.4420000000000073</v>
      </c>
      <c r="I29" s="53">
        <f t="shared" si="3"/>
        <v>1.6850000000000023</v>
      </c>
      <c r="J29" s="53">
        <f t="shared" si="3"/>
        <v>1.875</v>
      </c>
      <c r="K29" s="53">
        <f t="shared" si="3"/>
        <v>2.034000000000006</v>
      </c>
      <c r="L29" s="53">
        <f t="shared" si="3"/>
        <v>2.1950000000000074</v>
      </c>
      <c r="M29" s="53">
        <f t="shared" si="3"/>
        <v>2.466000000000008</v>
      </c>
      <c r="N29" s="53">
        <f t="shared" si="3"/>
        <v>2.5919999999999987</v>
      </c>
      <c r="O29" s="53">
        <f t="shared" si="4"/>
        <v>2.7049999999999983</v>
      </c>
      <c r="P29" s="53">
        <f t="shared" si="4"/>
        <v>2.808000000000007</v>
      </c>
      <c r="Q29" s="53">
        <f t="shared" si="4"/>
        <v>2.9069999999999965</v>
      </c>
      <c r="R29" s="53">
        <f t="shared" si="4"/>
        <v>3.0120000000000005</v>
      </c>
      <c r="S29" s="53">
        <f t="shared" si="4"/>
        <v>3.111000000000004</v>
      </c>
      <c r="T29" s="53">
        <f t="shared" si="4"/>
        <v>3.2049999999999983</v>
      </c>
      <c r="U29" s="53">
        <f t="shared" si="4"/>
        <v>3.290999999999997</v>
      </c>
      <c r="V29" s="53">
        <f t="shared" si="4"/>
        <v>3.375</v>
      </c>
      <c r="W29" s="53">
        <f t="shared" si="4"/>
        <v>3.448999999999998</v>
      </c>
      <c r="X29" s="53">
        <f t="shared" si="4"/>
        <v>3.5150000000000006</v>
      </c>
      <c r="Y29" s="53">
        <f t="shared" si="5"/>
        <v>3.5790000000000077</v>
      </c>
      <c r="Z29" s="53">
        <f t="shared" si="5"/>
        <v>3.6400000000000006</v>
      </c>
      <c r="AA29" s="53">
        <f t="shared" si="5"/>
        <v>3.700000000000003</v>
      </c>
      <c r="AB29" s="53">
        <f t="shared" si="5"/>
        <v>3.7580000000000098</v>
      </c>
      <c r="AC29" s="53">
        <f t="shared" si="5"/>
        <v>3.814000000000007</v>
      </c>
      <c r="AD29" s="53">
        <f t="shared" si="5"/>
        <v>3.923000000000002</v>
      </c>
      <c r="AE29" s="53">
        <f t="shared" si="5"/>
        <v>4.141999999999996</v>
      </c>
      <c r="AF29" s="53">
        <f t="shared" si="5"/>
        <v>4.7620000000000005</v>
      </c>
      <c r="AG29" s="53">
        <f t="shared" si="5"/>
        <v>5.162000000000006</v>
      </c>
      <c r="AH29" s="53">
        <f t="shared" si="5"/>
        <v>5.478999999999999</v>
      </c>
    </row>
    <row r="30" spans="1:34" ht="12.75">
      <c r="A30" s="1"/>
      <c r="C30" s="93">
        <v>73.5</v>
      </c>
      <c r="D30" s="93">
        <v>90.11</v>
      </c>
      <c r="E30" s="53">
        <f t="shared" si="3"/>
        <v>1.2620000000000005</v>
      </c>
      <c r="F30" s="53">
        <f t="shared" si="3"/>
        <v>1.5349999999999966</v>
      </c>
      <c r="G30" s="53">
        <f t="shared" si="3"/>
        <v>2.0670000000000073</v>
      </c>
      <c r="H30" s="53">
        <f t="shared" si="3"/>
        <v>2.382000000000005</v>
      </c>
      <c r="I30" s="53">
        <f t="shared" si="3"/>
        <v>2.625</v>
      </c>
      <c r="J30" s="53">
        <f t="shared" si="3"/>
        <v>2.8149999999999977</v>
      </c>
      <c r="K30" s="53">
        <f t="shared" si="3"/>
        <v>2.9740000000000038</v>
      </c>
      <c r="L30" s="53">
        <f t="shared" si="3"/>
        <v>3.135000000000005</v>
      </c>
      <c r="M30" s="53">
        <f t="shared" si="3"/>
        <v>3.406000000000006</v>
      </c>
      <c r="N30" s="53">
        <f t="shared" si="3"/>
        <v>3.5319999999999965</v>
      </c>
      <c r="O30" s="53">
        <f t="shared" si="4"/>
        <v>3.644999999999996</v>
      </c>
      <c r="P30" s="53">
        <f t="shared" si="4"/>
        <v>3.7480000000000047</v>
      </c>
      <c r="Q30" s="53">
        <f t="shared" si="4"/>
        <v>3.846999999999994</v>
      </c>
      <c r="R30" s="53">
        <f t="shared" si="4"/>
        <v>3.951999999999998</v>
      </c>
      <c r="S30" s="53">
        <f t="shared" si="4"/>
        <v>4.051000000000002</v>
      </c>
      <c r="T30" s="53">
        <f t="shared" si="4"/>
        <v>4.144999999999996</v>
      </c>
      <c r="U30" s="53">
        <f t="shared" si="4"/>
        <v>4.2309999999999945</v>
      </c>
      <c r="V30" s="53">
        <f t="shared" si="4"/>
        <v>4.314999999999998</v>
      </c>
      <c r="W30" s="53">
        <f t="shared" si="4"/>
        <v>4.388999999999996</v>
      </c>
      <c r="X30" s="53">
        <f t="shared" si="4"/>
        <v>4.454999999999998</v>
      </c>
      <c r="Y30" s="53">
        <f t="shared" si="5"/>
        <v>4.5190000000000055</v>
      </c>
      <c r="Z30" s="53">
        <f t="shared" si="5"/>
        <v>4.579999999999998</v>
      </c>
      <c r="AA30" s="53">
        <f t="shared" si="5"/>
        <v>4.640000000000001</v>
      </c>
      <c r="AB30" s="53">
        <f t="shared" si="5"/>
        <v>4.6980000000000075</v>
      </c>
      <c r="AC30" s="53">
        <f t="shared" si="5"/>
        <v>4.754000000000005</v>
      </c>
      <c r="AD30" s="53">
        <f t="shared" si="5"/>
        <v>4.8629999999999995</v>
      </c>
      <c r="AE30" s="53">
        <f t="shared" si="5"/>
        <v>5.081999999999994</v>
      </c>
      <c r="AF30" s="53">
        <f t="shared" si="5"/>
        <v>5.701999999999998</v>
      </c>
      <c r="AG30" s="53">
        <f t="shared" si="5"/>
        <v>6.102000000000004</v>
      </c>
      <c r="AH30" s="53">
        <f t="shared" si="5"/>
        <v>6.418999999999997</v>
      </c>
    </row>
    <row r="31" spans="1:34" ht="12.75">
      <c r="A31" s="1"/>
      <c r="C31" s="93">
        <v>76.5</v>
      </c>
      <c r="D31" s="93">
        <v>90.29</v>
      </c>
      <c r="E31" s="53">
        <f t="shared" si="3"/>
        <v>1.0819999999999936</v>
      </c>
      <c r="F31" s="53">
        <f t="shared" si="3"/>
        <v>1.3549999999999898</v>
      </c>
      <c r="G31" s="53">
        <f t="shared" si="3"/>
        <v>1.8870000000000005</v>
      </c>
      <c r="H31" s="53">
        <f t="shared" si="3"/>
        <v>2.201999999999998</v>
      </c>
      <c r="I31" s="53">
        <f t="shared" si="3"/>
        <v>2.444999999999993</v>
      </c>
      <c r="J31" s="53">
        <f t="shared" si="3"/>
        <v>2.634999999999991</v>
      </c>
      <c r="K31" s="53">
        <f t="shared" si="3"/>
        <v>2.793999999999997</v>
      </c>
      <c r="L31" s="53">
        <f t="shared" si="3"/>
        <v>2.9549999999999983</v>
      </c>
      <c r="M31" s="53">
        <f t="shared" si="3"/>
        <v>3.225999999999999</v>
      </c>
      <c r="N31" s="53">
        <f t="shared" si="3"/>
        <v>3.3519999999999897</v>
      </c>
      <c r="O31" s="53">
        <f t="shared" si="4"/>
        <v>3.464999999999989</v>
      </c>
      <c r="P31" s="53">
        <f t="shared" si="4"/>
        <v>3.567999999999998</v>
      </c>
      <c r="Q31" s="53">
        <f t="shared" si="4"/>
        <v>3.6669999999999874</v>
      </c>
      <c r="R31" s="53">
        <f t="shared" si="4"/>
        <v>3.7719999999999914</v>
      </c>
      <c r="S31" s="53">
        <f t="shared" si="4"/>
        <v>3.870999999999995</v>
      </c>
      <c r="T31" s="53">
        <f t="shared" si="4"/>
        <v>3.964999999999989</v>
      </c>
      <c r="U31" s="53">
        <f t="shared" si="4"/>
        <v>4.050999999999988</v>
      </c>
      <c r="V31" s="53">
        <f t="shared" si="4"/>
        <v>4.134999999999991</v>
      </c>
      <c r="W31" s="53">
        <f t="shared" si="4"/>
        <v>4.208999999999989</v>
      </c>
      <c r="X31" s="53">
        <f t="shared" si="4"/>
        <v>4.2749999999999915</v>
      </c>
      <c r="Y31" s="53">
        <f t="shared" si="5"/>
        <v>4.338999999999999</v>
      </c>
      <c r="Z31" s="53">
        <f t="shared" si="5"/>
        <v>4.3999999999999915</v>
      </c>
      <c r="AA31" s="53">
        <f t="shared" si="5"/>
        <v>4.459999999999994</v>
      </c>
      <c r="AB31" s="53">
        <f t="shared" si="5"/>
        <v>4.518000000000001</v>
      </c>
      <c r="AC31" s="53">
        <f t="shared" si="5"/>
        <v>4.573999999999998</v>
      </c>
      <c r="AD31" s="53">
        <f t="shared" si="5"/>
        <v>4.682999999999993</v>
      </c>
      <c r="AE31" s="53">
        <f t="shared" si="5"/>
        <v>4.901999999999987</v>
      </c>
      <c r="AF31" s="53">
        <f t="shared" si="5"/>
        <v>5.521999999999991</v>
      </c>
      <c r="AG31" s="53">
        <f t="shared" si="5"/>
        <v>5.921999999999997</v>
      </c>
      <c r="AH31" s="53">
        <f t="shared" si="5"/>
        <v>6.23899999999999</v>
      </c>
    </row>
    <row r="32" spans="1:34" ht="12.75">
      <c r="A32" s="1"/>
      <c r="C32" s="93">
        <v>77</v>
      </c>
      <c r="D32" s="93">
        <v>91.52</v>
      </c>
      <c r="E32" s="53">
        <f t="shared" si="3"/>
      </c>
      <c r="F32" s="53">
        <f t="shared" si="3"/>
        <v>0.125</v>
      </c>
      <c r="G32" s="53">
        <f t="shared" si="3"/>
        <v>0.6570000000000107</v>
      </c>
      <c r="H32" s="53">
        <f t="shared" si="3"/>
        <v>0.9720000000000084</v>
      </c>
      <c r="I32" s="53">
        <f t="shared" si="3"/>
        <v>1.2150000000000034</v>
      </c>
      <c r="J32" s="53">
        <f t="shared" si="3"/>
        <v>1.4050000000000011</v>
      </c>
      <c r="K32" s="53">
        <f t="shared" si="3"/>
        <v>1.5640000000000072</v>
      </c>
      <c r="L32" s="53">
        <f t="shared" si="3"/>
        <v>1.7250000000000085</v>
      </c>
      <c r="M32" s="53">
        <f t="shared" si="3"/>
        <v>1.9960000000000093</v>
      </c>
      <c r="N32" s="53">
        <f t="shared" si="3"/>
        <v>2.122</v>
      </c>
      <c r="O32" s="53">
        <f t="shared" si="4"/>
        <v>2.2349999999999994</v>
      </c>
      <c r="P32" s="53">
        <f t="shared" si="4"/>
        <v>2.338000000000008</v>
      </c>
      <c r="Q32" s="53">
        <f t="shared" si="4"/>
        <v>2.4369999999999976</v>
      </c>
      <c r="R32" s="53">
        <f t="shared" si="4"/>
        <v>2.5420000000000016</v>
      </c>
      <c r="S32" s="53">
        <f t="shared" si="4"/>
        <v>2.6410000000000053</v>
      </c>
      <c r="T32" s="53">
        <f t="shared" si="4"/>
        <v>2.7349999999999994</v>
      </c>
      <c r="U32" s="53">
        <f t="shared" si="4"/>
        <v>2.820999999999998</v>
      </c>
      <c r="V32" s="53">
        <f t="shared" si="4"/>
        <v>2.905000000000001</v>
      </c>
      <c r="W32" s="53">
        <f t="shared" si="4"/>
        <v>2.978999999999999</v>
      </c>
      <c r="X32" s="53">
        <f t="shared" si="4"/>
        <v>3.0450000000000017</v>
      </c>
      <c r="Y32" s="53">
        <f t="shared" si="5"/>
        <v>3.109000000000009</v>
      </c>
      <c r="Z32" s="53">
        <f t="shared" si="5"/>
        <v>3.1700000000000017</v>
      </c>
      <c r="AA32" s="53">
        <f t="shared" si="5"/>
        <v>3.230000000000004</v>
      </c>
      <c r="AB32" s="53">
        <f t="shared" si="5"/>
        <v>3.288000000000011</v>
      </c>
      <c r="AC32" s="53">
        <f t="shared" si="5"/>
        <v>3.3440000000000083</v>
      </c>
      <c r="AD32" s="53">
        <f t="shared" si="5"/>
        <v>3.453000000000003</v>
      </c>
      <c r="AE32" s="53">
        <f t="shared" si="5"/>
        <v>3.671999999999997</v>
      </c>
      <c r="AF32" s="53">
        <f t="shared" si="5"/>
        <v>4.292000000000002</v>
      </c>
      <c r="AG32" s="53">
        <f t="shared" si="5"/>
        <v>4.692000000000007</v>
      </c>
      <c r="AH32" s="53">
        <f t="shared" si="5"/>
        <v>5.009</v>
      </c>
    </row>
    <row r="33" spans="1:34" ht="12.75">
      <c r="A33" s="1"/>
      <c r="C33" s="93">
        <v>79</v>
      </c>
      <c r="D33" s="93">
        <v>90.31</v>
      </c>
      <c r="E33" s="53">
        <f t="shared" si="3"/>
        <v>1.0619999999999976</v>
      </c>
      <c r="F33" s="53">
        <f t="shared" si="3"/>
        <v>1.3349999999999937</v>
      </c>
      <c r="G33" s="53">
        <f t="shared" si="3"/>
        <v>1.8670000000000044</v>
      </c>
      <c r="H33" s="53">
        <f t="shared" si="3"/>
        <v>2.182000000000002</v>
      </c>
      <c r="I33" s="53">
        <f t="shared" si="3"/>
        <v>2.424999999999997</v>
      </c>
      <c r="J33" s="53">
        <f t="shared" si="3"/>
        <v>2.614999999999995</v>
      </c>
      <c r="K33" s="53">
        <f t="shared" si="3"/>
        <v>2.774000000000001</v>
      </c>
      <c r="L33" s="53">
        <f t="shared" si="3"/>
        <v>2.9350000000000023</v>
      </c>
      <c r="M33" s="53">
        <f t="shared" si="3"/>
        <v>3.206000000000003</v>
      </c>
      <c r="N33" s="53">
        <f t="shared" si="3"/>
        <v>3.3319999999999936</v>
      </c>
      <c r="O33" s="53">
        <f t="shared" si="4"/>
        <v>3.444999999999993</v>
      </c>
      <c r="P33" s="53">
        <f t="shared" si="4"/>
        <v>3.548000000000002</v>
      </c>
      <c r="Q33" s="53">
        <f t="shared" si="4"/>
        <v>3.6469999999999914</v>
      </c>
      <c r="R33" s="53">
        <f t="shared" si="4"/>
        <v>3.7519999999999953</v>
      </c>
      <c r="S33" s="53">
        <f t="shared" si="4"/>
        <v>3.850999999999999</v>
      </c>
      <c r="T33" s="53">
        <f t="shared" si="4"/>
        <v>3.944999999999993</v>
      </c>
      <c r="U33" s="53">
        <f t="shared" si="4"/>
        <v>4.030999999999992</v>
      </c>
      <c r="V33" s="53">
        <f t="shared" si="4"/>
        <v>4.114999999999995</v>
      </c>
      <c r="W33" s="53">
        <f t="shared" si="4"/>
        <v>4.188999999999993</v>
      </c>
      <c r="X33" s="53">
        <f t="shared" si="4"/>
        <v>4.2549999999999955</v>
      </c>
      <c r="Y33" s="53">
        <f t="shared" si="5"/>
        <v>4.319000000000003</v>
      </c>
      <c r="Z33" s="53">
        <f t="shared" si="5"/>
        <v>4.3799999999999955</v>
      </c>
      <c r="AA33" s="53">
        <f t="shared" si="5"/>
        <v>4.439999999999998</v>
      </c>
      <c r="AB33" s="53">
        <f t="shared" si="5"/>
        <v>4.498000000000005</v>
      </c>
      <c r="AC33" s="53">
        <f t="shared" si="5"/>
        <v>4.554000000000002</v>
      </c>
      <c r="AD33" s="53">
        <f t="shared" si="5"/>
        <v>4.662999999999997</v>
      </c>
      <c r="AE33" s="53">
        <f t="shared" si="5"/>
        <v>4.881999999999991</v>
      </c>
      <c r="AF33" s="53">
        <f t="shared" si="5"/>
        <v>5.501999999999995</v>
      </c>
      <c r="AG33" s="53">
        <f t="shared" si="5"/>
        <v>5.902000000000001</v>
      </c>
      <c r="AH33" s="53">
        <f t="shared" si="5"/>
        <v>6.218999999999994</v>
      </c>
    </row>
    <row r="34" spans="1:34" ht="12.75">
      <c r="A34" s="1"/>
      <c r="C34" s="93">
        <v>87.667</v>
      </c>
      <c r="D34" s="93">
        <v>90.19</v>
      </c>
      <c r="E34" s="53">
        <f aca="true" t="shared" si="6" ref="E34:N39">IF(E$2&lt;$D34,"",E$2-$D34)</f>
        <v>1.1820000000000022</v>
      </c>
      <c r="F34" s="53">
        <f t="shared" si="6"/>
        <v>1.4549999999999983</v>
      </c>
      <c r="G34" s="53">
        <f t="shared" si="6"/>
        <v>1.987000000000009</v>
      </c>
      <c r="H34" s="53">
        <f t="shared" si="6"/>
        <v>2.3020000000000067</v>
      </c>
      <c r="I34" s="53">
        <f t="shared" si="6"/>
        <v>2.5450000000000017</v>
      </c>
      <c r="J34" s="53">
        <f t="shared" si="6"/>
        <v>2.7349999999999994</v>
      </c>
      <c r="K34" s="53">
        <f t="shared" si="6"/>
        <v>2.8940000000000055</v>
      </c>
      <c r="L34" s="53">
        <f t="shared" si="6"/>
        <v>3.055000000000007</v>
      </c>
      <c r="M34" s="53">
        <f t="shared" si="6"/>
        <v>3.3260000000000076</v>
      </c>
      <c r="N34" s="53">
        <f t="shared" si="6"/>
        <v>3.451999999999998</v>
      </c>
      <c r="O34" s="53">
        <f aca="true" t="shared" si="7" ref="O34:X39">IF(O$2&lt;$D34,"",O$2-$D34)</f>
        <v>3.5649999999999977</v>
      </c>
      <c r="P34" s="53">
        <f t="shared" si="7"/>
        <v>3.6680000000000064</v>
      </c>
      <c r="Q34" s="53">
        <f t="shared" si="7"/>
        <v>3.766999999999996</v>
      </c>
      <c r="R34" s="53">
        <f t="shared" si="7"/>
        <v>3.872</v>
      </c>
      <c r="S34" s="53">
        <f t="shared" si="7"/>
        <v>3.9710000000000036</v>
      </c>
      <c r="T34" s="53">
        <f t="shared" si="7"/>
        <v>4.064999999999998</v>
      </c>
      <c r="U34" s="53">
        <f t="shared" si="7"/>
        <v>4.150999999999996</v>
      </c>
      <c r="V34" s="53">
        <f t="shared" si="7"/>
        <v>4.234999999999999</v>
      </c>
      <c r="W34" s="53">
        <f t="shared" si="7"/>
        <v>4.3089999999999975</v>
      </c>
      <c r="X34" s="53">
        <f t="shared" si="7"/>
        <v>4.375</v>
      </c>
      <c r="Y34" s="53">
        <f aca="true" t="shared" si="8" ref="Y34:AH39">IF(Y$2&lt;$D34,"",Y$2-$D34)</f>
        <v>4.439000000000007</v>
      </c>
      <c r="Z34" s="53">
        <f t="shared" si="8"/>
        <v>4.5</v>
      </c>
      <c r="AA34" s="53">
        <f t="shared" si="8"/>
        <v>4.560000000000002</v>
      </c>
      <c r="AB34" s="53">
        <f t="shared" si="8"/>
        <v>4.618000000000009</v>
      </c>
      <c r="AC34" s="53">
        <f t="shared" si="8"/>
        <v>4.674000000000007</v>
      </c>
      <c r="AD34" s="53">
        <f t="shared" si="8"/>
        <v>4.783000000000001</v>
      </c>
      <c r="AE34" s="53">
        <f t="shared" si="8"/>
        <v>5.001999999999995</v>
      </c>
      <c r="AF34" s="53">
        <f t="shared" si="8"/>
        <v>5.622</v>
      </c>
      <c r="AG34" s="53">
        <f t="shared" si="8"/>
        <v>6.022000000000006</v>
      </c>
      <c r="AH34" s="53">
        <f t="shared" si="8"/>
        <v>6.338999999999999</v>
      </c>
    </row>
    <row r="35" spans="1:34" ht="12.75">
      <c r="A35" s="1"/>
      <c r="C35" s="93">
        <v>95.33</v>
      </c>
      <c r="D35" s="93">
        <v>91.98</v>
      </c>
      <c r="E35" s="53">
        <f t="shared" si="6"/>
      </c>
      <c r="F35" s="53">
        <f t="shared" si="6"/>
      </c>
      <c r="G35" s="53">
        <f t="shared" si="6"/>
        <v>0.19700000000000273</v>
      </c>
      <c r="H35" s="53">
        <f t="shared" si="6"/>
        <v>0.5120000000000005</v>
      </c>
      <c r="I35" s="53">
        <f t="shared" si="6"/>
        <v>0.7549999999999955</v>
      </c>
      <c r="J35" s="53">
        <f t="shared" si="6"/>
        <v>0.9449999999999932</v>
      </c>
      <c r="K35" s="53">
        <f t="shared" si="6"/>
        <v>1.1039999999999992</v>
      </c>
      <c r="L35" s="53">
        <f t="shared" si="6"/>
        <v>1.2650000000000006</v>
      </c>
      <c r="M35" s="53">
        <f t="shared" si="6"/>
        <v>1.5360000000000014</v>
      </c>
      <c r="N35" s="53">
        <f t="shared" si="6"/>
        <v>1.661999999999992</v>
      </c>
      <c r="O35" s="53">
        <f t="shared" si="7"/>
        <v>1.7749999999999915</v>
      </c>
      <c r="P35" s="53">
        <f t="shared" si="7"/>
        <v>1.8780000000000001</v>
      </c>
      <c r="Q35" s="53">
        <f t="shared" si="7"/>
        <v>1.9769999999999897</v>
      </c>
      <c r="R35" s="53">
        <f t="shared" si="7"/>
        <v>2.0819999999999936</v>
      </c>
      <c r="S35" s="53">
        <f t="shared" si="7"/>
        <v>2.1809999999999974</v>
      </c>
      <c r="T35" s="53">
        <f t="shared" si="7"/>
        <v>2.2749999999999915</v>
      </c>
      <c r="U35" s="53">
        <f t="shared" si="7"/>
        <v>2.36099999999999</v>
      </c>
      <c r="V35" s="53">
        <f t="shared" si="7"/>
        <v>2.444999999999993</v>
      </c>
      <c r="W35" s="53">
        <f t="shared" si="7"/>
        <v>2.5189999999999912</v>
      </c>
      <c r="X35" s="53">
        <f t="shared" si="7"/>
        <v>2.5849999999999937</v>
      </c>
      <c r="Y35" s="53">
        <f t="shared" si="8"/>
        <v>2.649000000000001</v>
      </c>
      <c r="Z35" s="53">
        <f t="shared" si="8"/>
        <v>2.7099999999999937</v>
      </c>
      <c r="AA35" s="53">
        <f t="shared" si="8"/>
        <v>2.769999999999996</v>
      </c>
      <c r="AB35" s="53">
        <f t="shared" si="8"/>
        <v>2.828000000000003</v>
      </c>
      <c r="AC35" s="53">
        <f t="shared" si="8"/>
        <v>2.8840000000000003</v>
      </c>
      <c r="AD35" s="53">
        <f t="shared" si="8"/>
        <v>2.992999999999995</v>
      </c>
      <c r="AE35" s="53">
        <f t="shared" si="8"/>
        <v>3.211999999999989</v>
      </c>
      <c r="AF35" s="53">
        <f t="shared" si="8"/>
        <v>3.8319999999999936</v>
      </c>
      <c r="AG35" s="53">
        <f t="shared" si="8"/>
        <v>4.231999999999999</v>
      </c>
      <c r="AH35" s="53">
        <f t="shared" si="8"/>
        <v>4.548999999999992</v>
      </c>
    </row>
    <row r="36" spans="1:34" ht="12.75">
      <c r="A36" s="1"/>
      <c r="C36" s="93">
        <v>104.33</v>
      </c>
      <c r="D36" s="93">
        <v>92.85</v>
      </c>
      <c r="E36" s="53">
        <f t="shared" si="6"/>
      </c>
      <c r="F36" s="53">
        <f t="shared" si="6"/>
      </c>
      <c r="G36" s="53">
        <f t="shared" si="6"/>
      </c>
      <c r="H36" s="53">
        <f t="shared" si="6"/>
      </c>
      <c r="I36" s="53">
        <f t="shared" si="6"/>
      </c>
      <c r="J36" s="53">
        <f t="shared" si="6"/>
        <v>0.07500000000000284</v>
      </c>
      <c r="K36" s="53">
        <f t="shared" si="6"/>
        <v>0.23400000000000887</v>
      </c>
      <c r="L36" s="53">
        <f t="shared" si="6"/>
        <v>0.39500000000001023</v>
      </c>
      <c r="M36" s="53">
        <f t="shared" si="6"/>
        <v>0.666000000000011</v>
      </c>
      <c r="N36" s="53">
        <f t="shared" si="6"/>
        <v>0.7920000000000016</v>
      </c>
      <c r="O36" s="53">
        <f t="shared" si="7"/>
        <v>0.9050000000000011</v>
      </c>
      <c r="P36" s="53">
        <f t="shared" si="7"/>
        <v>1.0080000000000098</v>
      </c>
      <c r="Q36" s="53">
        <f t="shared" si="7"/>
        <v>1.1069999999999993</v>
      </c>
      <c r="R36" s="53">
        <f t="shared" si="7"/>
        <v>1.2120000000000033</v>
      </c>
      <c r="S36" s="53">
        <f t="shared" si="7"/>
        <v>1.311000000000007</v>
      </c>
      <c r="T36" s="53">
        <f t="shared" si="7"/>
        <v>1.4050000000000011</v>
      </c>
      <c r="U36" s="53">
        <f t="shared" si="7"/>
        <v>1.4909999999999997</v>
      </c>
      <c r="V36" s="53">
        <f t="shared" si="7"/>
        <v>1.5750000000000028</v>
      </c>
      <c r="W36" s="53">
        <f t="shared" si="7"/>
        <v>1.649000000000001</v>
      </c>
      <c r="X36" s="53">
        <f t="shared" si="7"/>
        <v>1.7150000000000034</v>
      </c>
      <c r="Y36" s="53">
        <f t="shared" si="8"/>
        <v>1.7790000000000106</v>
      </c>
      <c r="Z36" s="53">
        <f t="shared" si="8"/>
        <v>1.8400000000000034</v>
      </c>
      <c r="AA36" s="53">
        <f t="shared" si="8"/>
        <v>1.9000000000000057</v>
      </c>
      <c r="AB36" s="53">
        <f t="shared" si="8"/>
        <v>1.9580000000000126</v>
      </c>
      <c r="AC36" s="53">
        <f t="shared" si="8"/>
        <v>2.01400000000001</v>
      </c>
      <c r="AD36" s="53">
        <f t="shared" si="8"/>
        <v>2.1230000000000047</v>
      </c>
      <c r="AE36" s="53">
        <f t="shared" si="8"/>
        <v>2.3419999999999987</v>
      </c>
      <c r="AF36" s="53">
        <f t="shared" si="8"/>
        <v>2.9620000000000033</v>
      </c>
      <c r="AG36" s="53">
        <f t="shared" si="8"/>
        <v>3.362000000000009</v>
      </c>
      <c r="AH36" s="53">
        <f t="shared" si="8"/>
        <v>3.679000000000002</v>
      </c>
    </row>
    <row r="37" spans="1:34" ht="12.75">
      <c r="A37" s="1"/>
      <c r="C37" s="93">
        <v>111</v>
      </c>
      <c r="D37" s="93">
        <v>93.68</v>
      </c>
      <c r="E37" s="53">
        <f t="shared" si="6"/>
      </c>
      <c r="F37" s="53">
        <f t="shared" si="6"/>
      </c>
      <c r="G37" s="53">
        <f t="shared" si="6"/>
      </c>
      <c r="H37" s="53">
        <f t="shared" si="6"/>
      </c>
      <c r="I37" s="53">
        <f t="shared" si="6"/>
      </c>
      <c r="J37" s="53">
        <f t="shared" si="6"/>
      </c>
      <c r="K37" s="53">
        <f t="shared" si="6"/>
      </c>
      <c r="L37" s="53">
        <f t="shared" si="6"/>
      </c>
      <c r="M37" s="53">
        <f t="shared" si="6"/>
      </c>
      <c r="N37" s="53">
        <f t="shared" si="6"/>
      </c>
      <c r="O37" s="53">
        <f t="shared" si="7"/>
        <v>0.07499999999998863</v>
      </c>
      <c r="P37" s="53">
        <f t="shared" si="7"/>
        <v>0.17799999999999727</v>
      </c>
      <c r="Q37" s="53">
        <f t="shared" si="7"/>
        <v>0.2769999999999868</v>
      </c>
      <c r="R37" s="53">
        <f t="shared" si="7"/>
        <v>0.3819999999999908</v>
      </c>
      <c r="S37" s="53">
        <f t="shared" si="7"/>
        <v>0.48099999999999454</v>
      </c>
      <c r="T37" s="53">
        <f t="shared" si="7"/>
        <v>0.5749999999999886</v>
      </c>
      <c r="U37" s="53">
        <f t="shared" si="7"/>
        <v>0.6609999999999872</v>
      </c>
      <c r="V37" s="53">
        <f t="shared" si="7"/>
        <v>0.7449999999999903</v>
      </c>
      <c r="W37" s="53">
        <f t="shared" si="7"/>
        <v>0.8189999999999884</v>
      </c>
      <c r="X37" s="53">
        <f t="shared" si="7"/>
        <v>0.8849999999999909</v>
      </c>
      <c r="Y37" s="53">
        <f t="shared" si="8"/>
        <v>0.9489999999999981</v>
      </c>
      <c r="Z37" s="53">
        <f t="shared" si="8"/>
        <v>1.009999999999991</v>
      </c>
      <c r="AA37" s="53">
        <f t="shared" si="8"/>
        <v>1.0699999999999932</v>
      </c>
      <c r="AB37" s="53">
        <f t="shared" si="8"/>
        <v>1.1280000000000001</v>
      </c>
      <c r="AC37" s="53">
        <f t="shared" si="8"/>
        <v>1.1839999999999975</v>
      </c>
      <c r="AD37" s="53">
        <f t="shared" si="8"/>
        <v>1.2929999999999922</v>
      </c>
      <c r="AE37" s="53">
        <f t="shared" si="8"/>
        <v>1.5119999999999862</v>
      </c>
      <c r="AF37" s="53">
        <f t="shared" si="8"/>
        <v>2.131999999999991</v>
      </c>
      <c r="AG37" s="53">
        <f t="shared" si="8"/>
        <v>2.5319999999999965</v>
      </c>
      <c r="AH37" s="53">
        <f t="shared" si="8"/>
        <v>2.8489999999999895</v>
      </c>
    </row>
    <row r="38" spans="3:34" ht="12.75">
      <c r="C38" s="93">
        <v>111.5</v>
      </c>
      <c r="D38" s="93">
        <v>93.94</v>
      </c>
      <c r="E38" s="53">
        <f t="shared" si="6"/>
      </c>
      <c r="F38" s="53">
        <f t="shared" si="6"/>
      </c>
      <c r="G38" s="53">
        <f t="shared" si="6"/>
      </c>
      <c r="H38" s="53">
        <f t="shared" si="6"/>
      </c>
      <c r="I38" s="53">
        <f t="shared" si="6"/>
      </c>
      <c r="J38" s="53">
        <f t="shared" si="6"/>
      </c>
      <c r="K38" s="53">
        <f t="shared" si="6"/>
      </c>
      <c r="L38" s="53">
        <f t="shared" si="6"/>
      </c>
      <c r="M38" s="53">
        <f t="shared" si="6"/>
      </c>
      <c r="N38" s="53">
        <f t="shared" si="6"/>
      </c>
      <c r="O38" s="53">
        <f t="shared" si="7"/>
      </c>
      <c r="P38" s="53">
        <f t="shared" si="7"/>
      </c>
      <c r="Q38" s="53">
        <f t="shared" si="7"/>
        <v>0.016999999999995907</v>
      </c>
      <c r="R38" s="53">
        <f t="shared" si="7"/>
        <v>0.12199999999999989</v>
      </c>
      <c r="S38" s="53">
        <f t="shared" si="7"/>
        <v>0.22100000000000364</v>
      </c>
      <c r="T38" s="53">
        <f t="shared" si="7"/>
        <v>0.3149999999999977</v>
      </c>
      <c r="U38" s="53">
        <f t="shared" si="7"/>
        <v>0.40099999999999625</v>
      </c>
      <c r="V38" s="53">
        <f t="shared" si="7"/>
        <v>0.48499999999999943</v>
      </c>
      <c r="W38" s="53">
        <f t="shared" si="7"/>
        <v>0.5589999999999975</v>
      </c>
      <c r="X38" s="53">
        <f t="shared" si="7"/>
        <v>0.625</v>
      </c>
      <c r="Y38" s="53">
        <f t="shared" si="8"/>
        <v>0.6890000000000072</v>
      </c>
      <c r="Z38" s="53">
        <f t="shared" si="8"/>
        <v>0.75</v>
      </c>
      <c r="AA38" s="53">
        <f t="shared" si="8"/>
        <v>0.8100000000000023</v>
      </c>
      <c r="AB38" s="53">
        <f t="shared" si="8"/>
        <v>0.8680000000000092</v>
      </c>
      <c r="AC38" s="53">
        <f t="shared" si="8"/>
        <v>0.9240000000000066</v>
      </c>
      <c r="AD38" s="53">
        <f t="shared" si="8"/>
        <v>1.0330000000000013</v>
      </c>
      <c r="AE38" s="53">
        <f t="shared" si="8"/>
        <v>1.2519999999999953</v>
      </c>
      <c r="AF38" s="53">
        <f t="shared" si="8"/>
        <v>1.8719999999999999</v>
      </c>
      <c r="AG38" s="53">
        <f t="shared" si="8"/>
        <v>2.2720000000000056</v>
      </c>
      <c r="AH38" s="53">
        <f t="shared" si="8"/>
        <v>2.5889999999999986</v>
      </c>
    </row>
    <row r="39" spans="3:34" ht="12.75">
      <c r="C39" s="93">
        <v>119</v>
      </c>
      <c r="D39" s="93">
        <v>94.46</v>
      </c>
      <c r="E39" s="53">
        <f t="shared" si="6"/>
      </c>
      <c r="F39" s="53">
        <f t="shared" si="6"/>
      </c>
      <c r="G39" s="53">
        <f t="shared" si="6"/>
      </c>
      <c r="H39" s="53">
        <f t="shared" si="6"/>
      </c>
      <c r="I39" s="53">
        <f t="shared" si="6"/>
      </c>
      <c r="J39" s="53">
        <f t="shared" si="6"/>
      </c>
      <c r="K39" s="53">
        <f t="shared" si="6"/>
      </c>
      <c r="L39" s="53">
        <f t="shared" si="6"/>
      </c>
      <c r="M39" s="53">
        <f t="shared" si="6"/>
      </c>
      <c r="N39" s="53">
        <f t="shared" si="6"/>
      </c>
      <c r="O39" s="53">
        <f t="shared" si="7"/>
      </c>
      <c r="P39" s="53">
        <f t="shared" si="7"/>
      </c>
      <c r="Q39" s="53">
        <f t="shared" si="7"/>
      </c>
      <c r="R39" s="53">
        <f t="shared" si="7"/>
      </c>
      <c r="S39" s="53">
        <f t="shared" si="7"/>
      </c>
      <c r="T39" s="53">
        <f t="shared" si="7"/>
      </c>
      <c r="U39" s="53">
        <f t="shared" si="7"/>
      </c>
      <c r="V39" s="53">
        <f t="shared" si="7"/>
      </c>
      <c r="W39" s="53">
        <f t="shared" si="7"/>
        <v>0.03900000000000148</v>
      </c>
      <c r="X39" s="53">
        <f t="shared" si="7"/>
        <v>0.10500000000000398</v>
      </c>
      <c r="Y39" s="53">
        <f t="shared" si="8"/>
        <v>0.16900000000001114</v>
      </c>
      <c r="Z39" s="53">
        <f t="shared" si="8"/>
        <v>0.23000000000000398</v>
      </c>
      <c r="AA39" s="53">
        <f t="shared" si="8"/>
        <v>0.29000000000000625</v>
      </c>
      <c r="AB39" s="53">
        <f t="shared" si="8"/>
        <v>0.3480000000000132</v>
      </c>
      <c r="AC39" s="53">
        <f t="shared" si="8"/>
        <v>0.4040000000000106</v>
      </c>
      <c r="AD39" s="53">
        <f t="shared" si="8"/>
        <v>0.5130000000000052</v>
      </c>
      <c r="AE39" s="53">
        <f t="shared" si="8"/>
        <v>0.7319999999999993</v>
      </c>
      <c r="AF39" s="53">
        <f t="shared" si="8"/>
        <v>1.3520000000000039</v>
      </c>
      <c r="AG39" s="53">
        <f t="shared" si="8"/>
        <v>1.7520000000000095</v>
      </c>
      <c r="AH39" s="53">
        <f t="shared" si="8"/>
        <v>2.0690000000000026</v>
      </c>
    </row>
    <row r="40" spans="3:34" ht="12.75">
      <c r="C40" s="93">
        <v>119.417</v>
      </c>
      <c r="D40" s="93">
        <v>95.75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</row>
    <row r="41" spans="3:34" ht="12.75">
      <c r="C41" s="93">
        <v>122</v>
      </c>
      <c r="D41" s="93">
        <v>100.02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</row>
    <row r="42" spans="3:34" ht="12.75">
      <c r="C42" s="93">
        <v>122.417</v>
      </c>
      <c r="D42" s="93">
        <v>95.53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</row>
    <row r="43" spans="3:34" ht="12.75">
      <c r="C43" s="93">
        <v>123.25</v>
      </c>
      <c r="D43" s="93">
        <v>95.08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</row>
    <row r="44" spans="3:34" ht="12.75">
      <c r="C44" s="93">
        <v>125.667</v>
      </c>
      <c r="D44" s="93">
        <v>95.09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</row>
    <row r="45" spans="3:34" ht="12.75">
      <c r="C45" s="93">
        <v>135</v>
      </c>
      <c r="D45" s="93">
        <v>95.58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</row>
    <row r="46" spans="3:34" ht="12.75">
      <c r="C46" s="93">
        <v>142</v>
      </c>
      <c r="D46" s="93">
        <v>96.19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</row>
    <row r="47" spans="3:34" ht="12.75">
      <c r="C47" s="93">
        <v>143.583</v>
      </c>
      <c r="D47" s="93">
        <v>98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</row>
    <row r="48" spans="3:34" ht="12.75">
      <c r="C48" s="93">
        <v>143.583</v>
      </c>
      <c r="D48" s="93">
        <v>97.98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</row>
    <row r="49" spans="3:34" ht="12.75">
      <c r="C49" s="63"/>
      <c r="D49" s="6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</row>
    <row r="50" spans="3:34" ht="12.75">
      <c r="C50" s="63"/>
      <c r="D50" s="6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3:34" ht="12.75">
      <c r="C51" s="63"/>
      <c r="D51" s="6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3:34" ht="12.75">
      <c r="C52" s="63"/>
      <c r="D52" s="6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3:34" ht="12.75">
      <c r="C53" s="63"/>
      <c r="D53" s="6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5:34" ht="12.75"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5:34" ht="12.75"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5:34" ht="12.75"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</row>
    <row r="57" spans="5:34" ht="12.75"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</row>
    <row r="58" spans="5:34" ht="12.75"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5:34" ht="12.75"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5:34" ht="12.75"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AI60"/>
  <sheetViews>
    <sheetView zoomScale="85" zoomScaleNormal="85" workbookViewId="0" topLeftCell="N1">
      <selection activeCell="AH11" sqref="AH11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12.140625" style="1" bestFit="1" customWidth="1"/>
    <col min="16" max="28" width="9.140625" style="1" customWidth="1"/>
  </cols>
  <sheetData>
    <row r="1" spans="4:35" ht="12.75">
      <c r="D1" s="9" t="s">
        <v>16</v>
      </c>
      <c r="E1" s="9">
        <v>1</v>
      </c>
      <c r="F1" s="9">
        <v>2</v>
      </c>
      <c r="G1" s="9">
        <v>3</v>
      </c>
      <c r="H1" s="9">
        <v>4</v>
      </c>
      <c r="I1" s="9">
        <v>5</v>
      </c>
      <c r="J1" s="9">
        <v>6</v>
      </c>
      <c r="K1" s="9">
        <v>7</v>
      </c>
      <c r="L1" s="9">
        <v>8</v>
      </c>
      <c r="M1" s="9">
        <v>9</v>
      </c>
      <c r="N1" s="9">
        <v>10</v>
      </c>
      <c r="O1" s="9">
        <v>11</v>
      </c>
      <c r="P1" s="9">
        <v>12</v>
      </c>
      <c r="Q1" s="9">
        <v>13</v>
      </c>
      <c r="R1" s="9">
        <v>14</v>
      </c>
      <c r="S1" s="9">
        <v>15</v>
      </c>
      <c r="T1" s="9">
        <v>16</v>
      </c>
      <c r="U1" s="9">
        <v>17</v>
      </c>
      <c r="V1" s="9">
        <v>18</v>
      </c>
      <c r="W1" s="9">
        <v>19</v>
      </c>
      <c r="X1" s="9">
        <v>20</v>
      </c>
      <c r="Y1" s="9">
        <v>21</v>
      </c>
      <c r="Z1" s="9">
        <v>22</v>
      </c>
      <c r="AA1" s="9">
        <v>23</v>
      </c>
      <c r="AB1" s="9">
        <v>24</v>
      </c>
      <c r="AC1" s="9">
        <v>25</v>
      </c>
      <c r="AD1" s="9">
        <v>26</v>
      </c>
      <c r="AE1" s="9">
        <v>27</v>
      </c>
      <c r="AF1" s="9">
        <v>28</v>
      </c>
      <c r="AG1" s="9">
        <v>29</v>
      </c>
      <c r="AH1" s="131">
        <v>30</v>
      </c>
      <c r="AI1" s="5" t="s">
        <v>27</v>
      </c>
    </row>
    <row r="2" spans="1:35" ht="12.75" customHeight="1">
      <c r="A2" s="1"/>
      <c r="C2" s="46"/>
      <c r="D2" s="11">
        <f>MIN(C14:C104)</f>
        <v>0</v>
      </c>
      <c r="E2" s="10">
        <f>Stage_QPlots!$P3</f>
        <v>91.348</v>
      </c>
      <c r="F2" s="10">
        <f>Stage_QPlots!$P4</f>
        <v>91.775</v>
      </c>
      <c r="G2" s="10">
        <f>Stage_QPlots!$P5</f>
        <v>92.518</v>
      </c>
      <c r="H2" s="10">
        <f>Stage_QPlots!$P6</f>
        <v>92.846</v>
      </c>
      <c r="I2" s="10">
        <f>Stage_QPlots!$P7</f>
        <v>93.082</v>
      </c>
      <c r="J2" s="10">
        <f>Stage_QPlots!$P8</f>
        <v>93.255</v>
      </c>
      <c r="K2" s="10">
        <f>Stage_QPlots!$P9</f>
        <v>93.4</v>
      </c>
      <c r="L2" s="10">
        <f>Stage_QPlots!$P10</f>
        <v>93.544</v>
      </c>
      <c r="M2" s="10">
        <f>Stage_QPlots!$P11</f>
        <v>93.781</v>
      </c>
      <c r="N2" s="10">
        <f>Stage_QPlots!$P12</f>
        <v>93.89</v>
      </c>
      <c r="O2" s="10">
        <f>Stage_QPlots!$P13</f>
        <v>93.99</v>
      </c>
      <c r="P2" s="10">
        <f>Stage_QPlots!$P14</f>
        <v>94.085</v>
      </c>
      <c r="Q2" s="10">
        <f>Stage_QPlots!$P15</f>
        <v>94.174</v>
      </c>
      <c r="R2" s="10">
        <f>Stage_QPlots!$P16</f>
        <v>94.256</v>
      </c>
      <c r="S2" s="10">
        <f>Stage_QPlots!$P17</f>
        <v>94.333</v>
      </c>
      <c r="T2" s="10">
        <f>Stage_QPlots!$P18</f>
        <v>94.406</v>
      </c>
      <c r="U2" s="10">
        <f>Stage_QPlots!$P19</f>
        <v>94.475</v>
      </c>
      <c r="V2" s="10">
        <f>Stage_QPlots!$P20</f>
        <v>94.54</v>
      </c>
      <c r="W2" s="10">
        <f>Stage_QPlots!$P21</f>
        <v>94.602</v>
      </c>
      <c r="X2" s="10">
        <f>Stage_QPlots!$P22</f>
        <v>94.661</v>
      </c>
      <c r="Y2" s="10">
        <f>Stage_QPlots!$P23</f>
        <v>94.718</v>
      </c>
      <c r="Z2" s="10">
        <f>Stage_QPlots!$P24</f>
        <v>94.771</v>
      </c>
      <c r="AA2" s="10">
        <f>Stage_QPlots!$P25</f>
        <v>94.823</v>
      </c>
      <c r="AB2" s="10">
        <f>Stage_QPlots!$P26</f>
        <v>94.874</v>
      </c>
      <c r="AC2" s="10">
        <f>Stage_QPlots!$P27</f>
        <v>94.922</v>
      </c>
      <c r="AD2" s="10">
        <f>Stage_QPlots!$P28</f>
        <v>95.012</v>
      </c>
      <c r="AE2" s="10">
        <f>Stage_QPlots!$P29</f>
        <v>95.147</v>
      </c>
      <c r="AF2" s="10">
        <f>Stage_QPlots!$P30</f>
        <v>95.564</v>
      </c>
      <c r="AG2" s="10">
        <f>Stage_QPlots!$P31</f>
        <v>95.834</v>
      </c>
      <c r="AH2" s="132">
        <f>Stage_QPlots!$P32</f>
        <v>96.065</v>
      </c>
      <c r="AI2" s="47">
        <f>Summary_Tables!C33</f>
        <v>89.83</v>
      </c>
    </row>
    <row r="3" spans="1:35" ht="12.75">
      <c r="A3" s="1"/>
      <c r="C3" s="46"/>
      <c r="D3" s="11">
        <f>MAX(C14:C104)</f>
        <v>140</v>
      </c>
      <c r="E3" s="10">
        <f>Stage_QPlots!$P3</f>
        <v>91.348</v>
      </c>
      <c r="F3" s="10">
        <f>Stage_QPlots!$P4</f>
        <v>91.775</v>
      </c>
      <c r="G3" s="10">
        <f>Stage_QPlots!$P5</f>
        <v>92.518</v>
      </c>
      <c r="H3" s="10">
        <f>Stage_QPlots!$P6</f>
        <v>92.846</v>
      </c>
      <c r="I3" s="10">
        <f>Stage_QPlots!$P7</f>
        <v>93.082</v>
      </c>
      <c r="J3" s="10">
        <f>Stage_QPlots!$P8</f>
        <v>93.255</v>
      </c>
      <c r="K3" s="10">
        <f>Stage_QPlots!$P9</f>
        <v>93.4</v>
      </c>
      <c r="L3" s="10">
        <f>Stage_QPlots!$P10</f>
        <v>93.544</v>
      </c>
      <c r="M3" s="10">
        <f>Stage_QPlots!$P11</f>
        <v>93.781</v>
      </c>
      <c r="N3" s="10">
        <f>Stage_QPlots!$P12</f>
        <v>93.89</v>
      </c>
      <c r="O3" s="10">
        <f>Stage_QPlots!$P13</f>
        <v>93.99</v>
      </c>
      <c r="P3" s="10">
        <f>Stage_QPlots!$P14</f>
        <v>94.085</v>
      </c>
      <c r="Q3" s="10">
        <f>Stage_QPlots!$P15</f>
        <v>94.174</v>
      </c>
      <c r="R3" s="10">
        <f>Stage_QPlots!$P16</f>
        <v>94.256</v>
      </c>
      <c r="S3" s="10">
        <f>Stage_QPlots!$P17</f>
        <v>94.333</v>
      </c>
      <c r="T3" s="10">
        <f>Stage_QPlots!$P18</f>
        <v>94.406</v>
      </c>
      <c r="U3" s="10">
        <f>Stage_QPlots!$P19</f>
        <v>94.475</v>
      </c>
      <c r="V3" s="10">
        <f>Stage_QPlots!$P20</f>
        <v>94.54</v>
      </c>
      <c r="W3" s="10">
        <f>Stage_QPlots!$P21</f>
        <v>94.602</v>
      </c>
      <c r="X3" s="10">
        <f>Stage_QPlots!$P22</f>
        <v>94.661</v>
      </c>
      <c r="Y3" s="10">
        <f>Stage_QPlots!$P23</f>
        <v>94.718</v>
      </c>
      <c r="Z3" s="10">
        <f>Stage_QPlots!$P24</f>
        <v>94.771</v>
      </c>
      <c r="AA3" s="10">
        <f>Stage_QPlots!$P25</f>
        <v>94.823</v>
      </c>
      <c r="AB3" s="10">
        <f>Stage_QPlots!$P26</f>
        <v>94.874</v>
      </c>
      <c r="AC3" s="10">
        <f>Stage_QPlots!$P27</f>
        <v>94.922</v>
      </c>
      <c r="AD3" s="10">
        <f>Stage_QPlots!$P28</f>
        <v>95.012</v>
      </c>
      <c r="AE3" s="10">
        <f>Stage_QPlots!$P29</f>
        <v>95.147</v>
      </c>
      <c r="AF3" s="10">
        <f>Stage_QPlots!$P30</f>
        <v>95.564</v>
      </c>
      <c r="AG3" s="10">
        <f>Stage_QPlots!$P31</f>
        <v>95.834</v>
      </c>
      <c r="AH3" s="132">
        <f>Stage_QPlots!$P32</f>
        <v>96.065</v>
      </c>
      <c r="AI3" s="47">
        <f>Summary_Tables!C33</f>
        <v>89.83</v>
      </c>
    </row>
    <row r="4" spans="1:35" ht="12.75">
      <c r="A4" s="1"/>
      <c r="C4" s="159" t="s">
        <v>28</v>
      </c>
      <c r="D4" s="48" t="s">
        <v>29</v>
      </c>
      <c r="E4" s="5">
        <v>6</v>
      </c>
      <c r="F4" s="5">
        <v>15.2</v>
      </c>
      <c r="G4" s="5">
        <v>54.55</v>
      </c>
      <c r="H4" s="5">
        <v>93.9</v>
      </c>
      <c r="I4" s="5">
        <v>135</v>
      </c>
      <c r="J4" s="5">
        <v>175</v>
      </c>
      <c r="K4" s="5">
        <v>214.3</v>
      </c>
      <c r="L4" s="5">
        <v>259.5</v>
      </c>
      <c r="M4" s="5">
        <v>350</v>
      </c>
      <c r="N4" s="5">
        <v>400</v>
      </c>
      <c r="O4" s="5">
        <v>450</v>
      </c>
      <c r="P4" s="5">
        <v>500</v>
      </c>
      <c r="Q4" s="5">
        <v>550</v>
      </c>
      <c r="R4" s="5">
        <v>600</v>
      </c>
      <c r="S4" s="5">
        <v>650</v>
      </c>
      <c r="T4" s="5">
        <v>700</v>
      </c>
      <c r="U4" s="5">
        <v>750</v>
      </c>
      <c r="V4" s="5">
        <v>800</v>
      </c>
      <c r="W4" s="5">
        <v>850</v>
      </c>
      <c r="X4" s="5">
        <v>900</v>
      </c>
      <c r="Y4" s="5">
        <v>950</v>
      </c>
      <c r="Z4" s="5">
        <v>1000</v>
      </c>
      <c r="AA4" s="5">
        <v>1050</v>
      </c>
      <c r="AB4" s="5">
        <v>1100</v>
      </c>
      <c r="AC4" s="5">
        <v>1150</v>
      </c>
      <c r="AD4" s="5">
        <v>1250</v>
      </c>
      <c r="AE4" s="5">
        <v>1409</v>
      </c>
      <c r="AF4" s="5">
        <v>2000</v>
      </c>
      <c r="AG4" s="5">
        <v>2500</v>
      </c>
      <c r="AH4" s="133">
        <v>3017</v>
      </c>
      <c r="AI4" s="11"/>
    </row>
    <row r="5" spans="1:35" ht="12.75" customHeight="1">
      <c r="A5" s="1"/>
      <c r="C5" s="159"/>
      <c r="D5" s="49" t="s">
        <v>30</v>
      </c>
      <c r="E5">
        <v>14</v>
      </c>
      <c r="F5">
        <v>16</v>
      </c>
      <c r="G5">
        <v>23</v>
      </c>
      <c r="H5">
        <v>23</v>
      </c>
      <c r="I5">
        <v>24</v>
      </c>
      <c r="J5">
        <v>24</v>
      </c>
      <c r="K5">
        <v>24</v>
      </c>
      <c r="L5">
        <v>25</v>
      </c>
      <c r="M5">
        <v>26</v>
      </c>
      <c r="N5">
        <v>26</v>
      </c>
      <c r="O5">
        <v>27</v>
      </c>
      <c r="P5">
        <v>28</v>
      </c>
      <c r="Q5">
        <v>28</v>
      </c>
      <c r="R5">
        <v>28</v>
      </c>
      <c r="S5">
        <v>28</v>
      </c>
      <c r="T5">
        <v>28</v>
      </c>
      <c r="U5">
        <v>28</v>
      </c>
      <c r="V5">
        <v>29</v>
      </c>
      <c r="W5">
        <v>29</v>
      </c>
      <c r="X5">
        <v>29</v>
      </c>
      <c r="Y5">
        <v>29</v>
      </c>
      <c r="Z5">
        <v>29</v>
      </c>
      <c r="AA5">
        <v>29</v>
      </c>
      <c r="AB5">
        <v>29</v>
      </c>
      <c r="AC5">
        <v>29</v>
      </c>
      <c r="AD5">
        <v>30</v>
      </c>
      <c r="AE5">
        <v>30</v>
      </c>
      <c r="AF5">
        <v>31</v>
      </c>
      <c r="AG5">
        <v>32</v>
      </c>
      <c r="AH5" s="134">
        <v>32</v>
      </c>
      <c r="AI5" s="11"/>
    </row>
    <row r="6" spans="1:35" ht="12.75">
      <c r="A6" s="1"/>
      <c r="C6" s="159"/>
      <c r="D6" s="49" t="s">
        <v>31</v>
      </c>
      <c r="E6">
        <v>51.33</v>
      </c>
      <c r="F6">
        <v>60.35</v>
      </c>
      <c r="G6">
        <v>84.62</v>
      </c>
      <c r="H6">
        <v>91.6</v>
      </c>
      <c r="I6">
        <v>96.11</v>
      </c>
      <c r="J6">
        <v>98.68</v>
      </c>
      <c r="K6">
        <v>100.82</v>
      </c>
      <c r="L6">
        <v>102.96</v>
      </c>
      <c r="M6">
        <v>106.37</v>
      </c>
      <c r="N6">
        <v>107.64</v>
      </c>
      <c r="O6">
        <v>108.85</v>
      </c>
      <c r="P6">
        <v>110.38</v>
      </c>
      <c r="Q6">
        <v>111.82</v>
      </c>
      <c r="R6">
        <v>113.15</v>
      </c>
      <c r="S6">
        <v>114.39</v>
      </c>
      <c r="T6">
        <v>115.57</v>
      </c>
      <c r="U6">
        <v>116.69</v>
      </c>
      <c r="V6">
        <v>117.74</v>
      </c>
      <c r="W6">
        <v>118.74</v>
      </c>
      <c r="X6">
        <v>119.7</v>
      </c>
      <c r="Y6">
        <v>120.62</v>
      </c>
      <c r="Z6">
        <v>121.49</v>
      </c>
      <c r="AA6">
        <v>122.33</v>
      </c>
      <c r="AB6">
        <v>123.16</v>
      </c>
      <c r="AC6">
        <v>123.93</v>
      </c>
      <c r="AD6">
        <v>125.39</v>
      </c>
      <c r="AE6">
        <v>127.57</v>
      </c>
      <c r="AF6">
        <v>134.31</v>
      </c>
      <c r="AG6">
        <v>137.72</v>
      </c>
      <c r="AH6" s="134">
        <v>139.93</v>
      </c>
      <c r="AI6" s="11"/>
    </row>
    <row r="7" spans="1:35" ht="12.75">
      <c r="A7" s="1"/>
      <c r="C7" s="159"/>
      <c r="D7" s="49" t="s">
        <v>32</v>
      </c>
      <c r="E7">
        <v>54.61</v>
      </c>
      <c r="F7">
        <v>76.63</v>
      </c>
      <c r="G7">
        <v>127.87</v>
      </c>
      <c r="H7">
        <v>154.92</v>
      </c>
      <c r="I7">
        <v>175.79</v>
      </c>
      <c r="J7">
        <v>191.57</v>
      </c>
      <c r="K7">
        <v>205.1</v>
      </c>
      <c r="L7">
        <v>218.84</v>
      </c>
      <c r="M7">
        <v>242.05</v>
      </c>
      <c r="N7">
        <v>252.96</v>
      </c>
      <c r="O7">
        <v>263.09</v>
      </c>
      <c r="P7">
        <v>272.85</v>
      </c>
      <c r="Q7">
        <v>282.11</v>
      </c>
      <c r="R7">
        <v>290.77</v>
      </c>
      <c r="S7">
        <v>298.99</v>
      </c>
      <c r="T7">
        <v>306.87</v>
      </c>
      <c r="U7">
        <v>314.4</v>
      </c>
      <c r="V7">
        <v>321.56</v>
      </c>
      <c r="W7">
        <v>328.46</v>
      </c>
      <c r="X7">
        <v>335.08</v>
      </c>
      <c r="Y7">
        <v>341.52</v>
      </c>
      <c r="Z7">
        <v>347.68</v>
      </c>
      <c r="AA7">
        <v>353.65</v>
      </c>
      <c r="AB7">
        <v>359.55</v>
      </c>
      <c r="AC7">
        <v>365.14</v>
      </c>
      <c r="AD7">
        <v>375.72</v>
      </c>
      <c r="AE7">
        <v>391.84</v>
      </c>
      <c r="AF7">
        <v>443.47</v>
      </c>
      <c r="AG7">
        <v>478.25</v>
      </c>
      <c r="AH7" s="134">
        <v>508.7</v>
      </c>
      <c r="AI7" s="11"/>
    </row>
    <row r="8" spans="1:35" ht="12.75">
      <c r="A8" s="1"/>
      <c r="C8" s="159"/>
      <c r="D8" s="50" t="s">
        <v>33</v>
      </c>
      <c r="E8">
        <v>48.16</v>
      </c>
      <c r="F8">
        <v>55.99</v>
      </c>
      <c r="G8">
        <v>79.18</v>
      </c>
      <c r="H8">
        <v>85.81</v>
      </c>
      <c r="I8">
        <v>90.06</v>
      </c>
      <c r="J8">
        <v>92.43</v>
      </c>
      <c r="K8">
        <v>94.42</v>
      </c>
      <c r="L8">
        <v>96.39</v>
      </c>
      <c r="M8">
        <v>99.56</v>
      </c>
      <c r="N8">
        <v>100.79</v>
      </c>
      <c r="O8">
        <v>101.96</v>
      </c>
      <c r="P8">
        <v>103.48</v>
      </c>
      <c r="Q8">
        <v>104.91</v>
      </c>
      <c r="R8">
        <v>106.22</v>
      </c>
      <c r="S8">
        <v>107.46</v>
      </c>
      <c r="T8">
        <v>108.63</v>
      </c>
      <c r="U8">
        <v>109.74</v>
      </c>
      <c r="V8">
        <v>110.78</v>
      </c>
      <c r="W8">
        <v>111.77</v>
      </c>
      <c r="X8">
        <v>112.72</v>
      </c>
      <c r="Y8">
        <v>113.63</v>
      </c>
      <c r="Z8">
        <v>114.5</v>
      </c>
      <c r="AA8">
        <v>115.33</v>
      </c>
      <c r="AB8">
        <v>116.15</v>
      </c>
      <c r="AC8">
        <v>116.92</v>
      </c>
      <c r="AD8">
        <v>118.36</v>
      </c>
      <c r="AE8">
        <v>120.53</v>
      </c>
      <c r="AF8">
        <v>127.21</v>
      </c>
      <c r="AG8">
        <v>130.55</v>
      </c>
      <c r="AH8" s="134">
        <v>132.7</v>
      </c>
      <c r="AI8" s="11"/>
    </row>
    <row r="9" spans="1:35" ht="12.75">
      <c r="A9" s="1"/>
      <c r="C9" s="159"/>
      <c r="D9" s="50" t="s">
        <v>34</v>
      </c>
      <c r="E9">
        <v>1.06</v>
      </c>
      <c r="F9">
        <v>1.27</v>
      </c>
      <c r="G9">
        <v>1.51</v>
      </c>
      <c r="H9">
        <v>1.69</v>
      </c>
      <c r="I9">
        <v>1.83</v>
      </c>
      <c r="J9">
        <v>1.94</v>
      </c>
      <c r="K9">
        <v>2.03</v>
      </c>
      <c r="L9">
        <v>2.13</v>
      </c>
      <c r="M9">
        <v>2.28</v>
      </c>
      <c r="N9">
        <v>2.35</v>
      </c>
      <c r="O9">
        <v>2.42</v>
      </c>
      <c r="P9">
        <v>2.47</v>
      </c>
      <c r="Q9">
        <v>2.52</v>
      </c>
      <c r="R9">
        <v>2.57</v>
      </c>
      <c r="S9">
        <v>2.61</v>
      </c>
      <c r="T9">
        <v>2.66</v>
      </c>
      <c r="U9">
        <v>2.69</v>
      </c>
      <c r="V9">
        <v>2.73</v>
      </c>
      <c r="W9">
        <v>2.77</v>
      </c>
      <c r="X9">
        <v>2.8</v>
      </c>
      <c r="Y9">
        <v>2.83</v>
      </c>
      <c r="Z9">
        <v>2.86</v>
      </c>
      <c r="AA9">
        <v>2.89</v>
      </c>
      <c r="AB9">
        <v>2.92</v>
      </c>
      <c r="AC9">
        <v>2.95</v>
      </c>
      <c r="AD9">
        <v>3</v>
      </c>
      <c r="AE9">
        <v>3.07</v>
      </c>
      <c r="AF9">
        <v>3.3</v>
      </c>
      <c r="AG9">
        <v>3.47</v>
      </c>
      <c r="AH9" s="134">
        <v>3.64</v>
      </c>
      <c r="AI9" s="11"/>
    </row>
    <row r="10" spans="1:35" ht="12.75">
      <c r="A10" s="1"/>
      <c r="C10" s="159"/>
      <c r="D10" s="50" t="s">
        <v>35</v>
      </c>
      <c r="E10">
        <v>1.13</v>
      </c>
      <c r="F10">
        <v>1.37</v>
      </c>
      <c r="G10">
        <v>1.61</v>
      </c>
      <c r="H10">
        <v>1.81</v>
      </c>
      <c r="I10">
        <v>1.95</v>
      </c>
      <c r="J10">
        <v>2.07</v>
      </c>
      <c r="K10">
        <v>2.17</v>
      </c>
      <c r="L10">
        <v>2.27</v>
      </c>
      <c r="M10">
        <v>2.43</v>
      </c>
      <c r="N10">
        <v>2.51</v>
      </c>
      <c r="O10">
        <v>2.58</v>
      </c>
      <c r="P10">
        <v>2.64</v>
      </c>
      <c r="Q10">
        <v>2.69</v>
      </c>
      <c r="R10">
        <v>2.74</v>
      </c>
      <c r="S10">
        <v>2.78</v>
      </c>
      <c r="T10">
        <v>2.82</v>
      </c>
      <c r="U10">
        <v>2.87</v>
      </c>
      <c r="V10">
        <v>2.9</v>
      </c>
      <c r="W10">
        <v>2.94</v>
      </c>
      <c r="X10">
        <v>2.97</v>
      </c>
      <c r="Y10">
        <v>3.01</v>
      </c>
      <c r="Z10">
        <v>3.04</v>
      </c>
      <c r="AA10">
        <v>3.07</v>
      </c>
      <c r="AB10">
        <v>3.1</v>
      </c>
      <c r="AC10">
        <v>3.12</v>
      </c>
      <c r="AD10">
        <v>3.17</v>
      </c>
      <c r="AE10">
        <v>3.25</v>
      </c>
      <c r="AF10">
        <v>3.49</v>
      </c>
      <c r="AG10">
        <v>3.66</v>
      </c>
      <c r="AH10" s="134">
        <v>3.83</v>
      </c>
      <c r="AI10" s="11"/>
    </row>
    <row r="11" spans="1:35" ht="12.75">
      <c r="A11" s="1"/>
      <c r="C11" s="51"/>
      <c r="D11" s="52"/>
      <c r="E11" s="53"/>
      <c r="F11" s="53"/>
      <c r="G11" s="53"/>
      <c r="H11" s="53"/>
      <c r="I11" s="53"/>
      <c r="J11" s="53"/>
      <c r="K11" s="53"/>
      <c r="L11" s="45"/>
      <c r="M11" s="45"/>
      <c r="N11" s="45"/>
      <c r="O11" s="45"/>
      <c r="P11" s="45"/>
      <c r="Q11" s="45"/>
      <c r="R11" s="45"/>
      <c r="S11" s="45"/>
      <c r="T11" s="45"/>
      <c r="U11" s="45"/>
      <c r="AH11" s="5" t="s">
        <v>84</v>
      </c>
      <c r="AI11" s="11"/>
    </row>
    <row r="12" spans="1:21" ht="12.75">
      <c r="A12" s="1"/>
      <c r="C12" s="53"/>
      <c r="D12" s="53"/>
      <c r="E12" s="53"/>
      <c r="F12" s="53"/>
      <c r="G12" s="53"/>
      <c r="H12" s="53"/>
      <c r="I12" s="53"/>
      <c r="J12" s="53"/>
      <c r="K12" s="53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34" ht="12.75">
      <c r="A13" s="1"/>
      <c r="B13" s="54"/>
      <c r="C13" t="s">
        <v>6</v>
      </c>
      <c r="D13" t="s">
        <v>7</v>
      </c>
      <c r="E13" s="53" t="s">
        <v>36</v>
      </c>
      <c r="F13" s="53" t="s">
        <v>37</v>
      </c>
      <c r="G13" s="53" t="s">
        <v>38</v>
      </c>
      <c r="H13" s="53" t="s">
        <v>39</v>
      </c>
      <c r="I13" s="53" t="s">
        <v>40</v>
      </c>
      <c r="J13" s="53" t="s">
        <v>41</v>
      </c>
      <c r="K13" s="53" t="s">
        <v>42</v>
      </c>
      <c r="L13" s="53" t="s">
        <v>43</v>
      </c>
      <c r="M13" s="53" t="s">
        <v>44</v>
      </c>
      <c r="N13" s="53" t="s">
        <v>45</v>
      </c>
      <c r="O13" s="53" t="s">
        <v>46</v>
      </c>
      <c r="P13" s="53" t="s">
        <v>47</v>
      </c>
      <c r="Q13" s="53" t="s">
        <v>48</v>
      </c>
      <c r="R13" s="53" t="s">
        <v>49</v>
      </c>
      <c r="S13" s="53" t="s">
        <v>50</v>
      </c>
      <c r="T13" s="53" t="s">
        <v>51</v>
      </c>
      <c r="U13" s="53" t="s">
        <v>52</v>
      </c>
      <c r="V13" s="53" t="s">
        <v>53</v>
      </c>
      <c r="W13" s="53" t="s">
        <v>54</v>
      </c>
      <c r="X13" s="53" t="s">
        <v>55</v>
      </c>
      <c r="Y13" s="53" t="s">
        <v>56</v>
      </c>
      <c r="Z13" s="53" t="s">
        <v>57</v>
      </c>
      <c r="AA13" s="53" t="s">
        <v>58</v>
      </c>
      <c r="AB13" s="53" t="s">
        <v>59</v>
      </c>
      <c r="AC13" s="53" t="s">
        <v>60</v>
      </c>
      <c r="AD13" s="53" t="s">
        <v>61</v>
      </c>
      <c r="AE13" s="53" t="s">
        <v>62</v>
      </c>
      <c r="AF13" s="53" t="s">
        <v>63</v>
      </c>
      <c r="AG13" s="53" t="s">
        <v>64</v>
      </c>
      <c r="AH13" s="53" t="s">
        <v>65</v>
      </c>
    </row>
    <row r="14" spans="1:34" ht="12.75">
      <c r="A14" s="1"/>
      <c r="B14" s="55"/>
      <c r="C14" s="93">
        <v>0</v>
      </c>
      <c r="D14" s="94">
        <v>100</v>
      </c>
      <c r="E14" s="53">
        <f aca="true" t="shared" si="0" ref="E14:N23">IF(E$2&lt;$D14,"",E$2-$D14)</f>
      </c>
      <c r="F14" s="53">
        <f t="shared" si="0"/>
      </c>
      <c r="G14" s="53">
        <f t="shared" si="0"/>
      </c>
      <c r="H14" s="53">
        <f t="shared" si="0"/>
      </c>
      <c r="I14" s="53">
        <f t="shared" si="0"/>
      </c>
      <c r="J14" s="53">
        <f t="shared" si="0"/>
      </c>
      <c r="K14" s="53">
        <f t="shared" si="0"/>
      </c>
      <c r="L14" s="53">
        <f t="shared" si="0"/>
      </c>
      <c r="M14" s="53">
        <f t="shared" si="0"/>
      </c>
      <c r="N14" s="53">
        <f t="shared" si="0"/>
      </c>
      <c r="O14" s="53">
        <f aca="true" t="shared" si="1" ref="O14:X23">IF(O$2&lt;$D14,"",O$2-$D14)</f>
      </c>
      <c r="P14" s="53">
        <f t="shared" si="1"/>
      </c>
      <c r="Q14" s="53">
        <f t="shared" si="1"/>
      </c>
      <c r="R14" s="53">
        <f t="shared" si="1"/>
      </c>
      <c r="S14" s="53">
        <f t="shared" si="1"/>
      </c>
      <c r="T14" s="53">
        <f t="shared" si="1"/>
      </c>
      <c r="U14" s="53">
        <f t="shared" si="1"/>
      </c>
      <c r="V14" s="53">
        <f t="shared" si="1"/>
      </c>
      <c r="W14" s="53">
        <f t="shared" si="1"/>
      </c>
      <c r="X14" s="53">
        <f t="shared" si="1"/>
      </c>
      <c r="Y14" s="53">
        <f aca="true" t="shared" si="2" ref="Y14:AH23">IF(Y$2&lt;$D14,"",Y$2-$D14)</f>
      </c>
      <c r="Z14" s="53">
        <f t="shared" si="2"/>
      </c>
      <c r="AA14" s="53">
        <f t="shared" si="2"/>
      </c>
      <c r="AB14" s="53">
        <f t="shared" si="2"/>
      </c>
      <c r="AC14" s="53">
        <f t="shared" si="2"/>
      </c>
      <c r="AD14" s="53">
        <f t="shared" si="2"/>
      </c>
      <c r="AE14" s="53">
        <f t="shared" si="2"/>
      </c>
      <c r="AF14" s="53">
        <f t="shared" si="2"/>
      </c>
      <c r="AG14" s="53">
        <f t="shared" si="2"/>
      </c>
      <c r="AH14" s="53">
        <f t="shared" si="2"/>
      </c>
    </row>
    <row r="15" spans="1:34" ht="12.75">
      <c r="A15" s="1"/>
      <c r="C15" s="93">
        <v>2.417</v>
      </c>
      <c r="D15" s="94">
        <v>98.19</v>
      </c>
      <c r="E15" s="53">
        <f t="shared" si="0"/>
      </c>
      <c r="F15" s="53">
        <f t="shared" si="0"/>
      </c>
      <c r="G15" s="53">
        <f t="shared" si="0"/>
      </c>
      <c r="H15" s="53">
        <f t="shared" si="0"/>
      </c>
      <c r="I15" s="53">
        <f t="shared" si="0"/>
      </c>
      <c r="J15" s="53">
        <f t="shared" si="0"/>
      </c>
      <c r="K15" s="53">
        <f t="shared" si="0"/>
      </c>
      <c r="L15" s="53">
        <f t="shared" si="0"/>
      </c>
      <c r="M15" s="53">
        <f t="shared" si="0"/>
      </c>
      <c r="N15" s="53">
        <f t="shared" si="0"/>
      </c>
      <c r="O15" s="53">
        <f t="shared" si="1"/>
      </c>
      <c r="P15" s="53">
        <f t="shared" si="1"/>
      </c>
      <c r="Q15" s="53">
        <f t="shared" si="1"/>
      </c>
      <c r="R15" s="53">
        <f t="shared" si="1"/>
      </c>
      <c r="S15" s="53">
        <f t="shared" si="1"/>
      </c>
      <c r="T15" s="53">
        <f t="shared" si="1"/>
      </c>
      <c r="U15" s="53">
        <f t="shared" si="1"/>
      </c>
      <c r="V15" s="53">
        <f t="shared" si="1"/>
      </c>
      <c r="W15" s="53">
        <f t="shared" si="1"/>
      </c>
      <c r="X15" s="53">
        <f t="shared" si="1"/>
      </c>
      <c r="Y15" s="53">
        <f t="shared" si="2"/>
      </c>
      <c r="Z15" s="53">
        <f t="shared" si="2"/>
      </c>
      <c r="AA15" s="53">
        <f t="shared" si="2"/>
      </c>
      <c r="AB15" s="53">
        <f t="shared" si="2"/>
      </c>
      <c r="AC15" s="53">
        <f t="shared" si="2"/>
      </c>
      <c r="AD15" s="53">
        <f t="shared" si="2"/>
      </c>
      <c r="AE15" s="53">
        <f t="shared" si="2"/>
      </c>
      <c r="AF15" s="53">
        <f t="shared" si="2"/>
      </c>
      <c r="AG15" s="53">
        <f t="shared" si="2"/>
      </c>
      <c r="AH15" s="53">
        <f t="shared" si="2"/>
      </c>
    </row>
    <row r="16" spans="1:34" ht="12.75">
      <c r="A16" s="1"/>
      <c r="C16" s="93">
        <v>5.5</v>
      </c>
      <c r="D16" s="94">
        <v>96.91</v>
      </c>
      <c r="E16" s="53">
        <f t="shared" si="0"/>
      </c>
      <c r="F16" s="53">
        <f t="shared" si="0"/>
      </c>
      <c r="G16" s="53">
        <f t="shared" si="0"/>
      </c>
      <c r="H16" s="53">
        <f t="shared" si="0"/>
      </c>
      <c r="I16" s="53">
        <f t="shared" si="0"/>
      </c>
      <c r="J16" s="53">
        <f t="shared" si="0"/>
      </c>
      <c r="K16" s="53">
        <f t="shared" si="0"/>
      </c>
      <c r="L16" s="53">
        <f t="shared" si="0"/>
      </c>
      <c r="M16" s="53">
        <f t="shared" si="0"/>
      </c>
      <c r="N16" s="53">
        <f t="shared" si="0"/>
      </c>
      <c r="O16" s="53">
        <f t="shared" si="1"/>
      </c>
      <c r="P16" s="53">
        <f t="shared" si="1"/>
      </c>
      <c r="Q16" s="53">
        <f t="shared" si="1"/>
      </c>
      <c r="R16" s="53">
        <f t="shared" si="1"/>
      </c>
      <c r="S16" s="53">
        <f t="shared" si="1"/>
      </c>
      <c r="T16" s="53">
        <f t="shared" si="1"/>
      </c>
      <c r="U16" s="53">
        <f t="shared" si="1"/>
      </c>
      <c r="V16" s="53">
        <f t="shared" si="1"/>
      </c>
      <c r="W16" s="53">
        <f t="shared" si="1"/>
      </c>
      <c r="X16" s="53">
        <f t="shared" si="1"/>
      </c>
      <c r="Y16" s="53">
        <f t="shared" si="2"/>
      </c>
      <c r="Z16" s="53">
        <f t="shared" si="2"/>
      </c>
      <c r="AA16" s="53">
        <f t="shared" si="2"/>
      </c>
      <c r="AB16" s="53">
        <f t="shared" si="2"/>
      </c>
      <c r="AC16" s="53">
        <f t="shared" si="2"/>
      </c>
      <c r="AD16" s="53">
        <f t="shared" si="2"/>
      </c>
      <c r="AE16" s="53">
        <f t="shared" si="2"/>
      </c>
      <c r="AF16" s="53">
        <f t="shared" si="2"/>
      </c>
      <c r="AG16" s="53">
        <f t="shared" si="2"/>
      </c>
      <c r="AH16" s="53">
        <f t="shared" si="2"/>
      </c>
    </row>
    <row r="17" spans="1:34" ht="12.75">
      <c r="A17" s="1"/>
      <c r="C17" s="93">
        <v>8.33</v>
      </c>
      <c r="D17" s="94">
        <v>95.58</v>
      </c>
      <c r="E17" s="53">
        <f t="shared" si="0"/>
      </c>
      <c r="F17" s="53">
        <f t="shared" si="0"/>
      </c>
      <c r="G17" s="53">
        <f t="shared" si="0"/>
      </c>
      <c r="H17" s="53">
        <f t="shared" si="0"/>
      </c>
      <c r="I17" s="53">
        <f t="shared" si="0"/>
      </c>
      <c r="J17" s="53">
        <f t="shared" si="0"/>
      </c>
      <c r="K17" s="53">
        <f t="shared" si="0"/>
      </c>
      <c r="L17" s="53">
        <f t="shared" si="0"/>
      </c>
      <c r="M17" s="53">
        <f t="shared" si="0"/>
      </c>
      <c r="N17" s="53">
        <f t="shared" si="0"/>
      </c>
      <c r="O17" s="53">
        <f t="shared" si="1"/>
      </c>
      <c r="P17" s="53">
        <f t="shared" si="1"/>
      </c>
      <c r="Q17" s="53">
        <f t="shared" si="1"/>
      </c>
      <c r="R17" s="53">
        <f t="shared" si="1"/>
      </c>
      <c r="S17" s="53">
        <f t="shared" si="1"/>
      </c>
      <c r="T17" s="53">
        <f t="shared" si="1"/>
      </c>
      <c r="U17" s="53">
        <f t="shared" si="1"/>
      </c>
      <c r="V17" s="53">
        <f t="shared" si="1"/>
      </c>
      <c r="W17" s="53">
        <f t="shared" si="1"/>
      </c>
      <c r="X17" s="53">
        <f t="shared" si="1"/>
      </c>
      <c r="Y17" s="53">
        <f t="shared" si="2"/>
      </c>
      <c r="Z17" s="53">
        <f t="shared" si="2"/>
      </c>
      <c r="AA17" s="53">
        <f t="shared" si="2"/>
      </c>
      <c r="AB17" s="53">
        <f t="shared" si="2"/>
      </c>
      <c r="AC17" s="53">
        <f t="shared" si="2"/>
      </c>
      <c r="AD17" s="53">
        <f t="shared" si="2"/>
      </c>
      <c r="AE17" s="53">
        <f t="shared" si="2"/>
      </c>
      <c r="AF17" s="53">
        <f t="shared" si="2"/>
      </c>
      <c r="AG17" s="53">
        <f t="shared" si="2"/>
        <v>0.2540000000000049</v>
      </c>
      <c r="AH17" s="53">
        <f t="shared" si="2"/>
        <v>0.48499999999999943</v>
      </c>
    </row>
    <row r="18" spans="1:34" ht="12.75">
      <c r="A18" s="1"/>
      <c r="C18" s="93">
        <v>18</v>
      </c>
      <c r="D18" s="94">
        <v>93.98</v>
      </c>
      <c r="E18" s="53">
        <f t="shared" si="0"/>
      </c>
      <c r="F18" s="53">
        <f t="shared" si="0"/>
      </c>
      <c r="G18" s="53">
        <f t="shared" si="0"/>
      </c>
      <c r="H18" s="53">
        <f t="shared" si="0"/>
      </c>
      <c r="I18" s="53">
        <f t="shared" si="0"/>
      </c>
      <c r="J18" s="53">
        <f t="shared" si="0"/>
      </c>
      <c r="K18" s="53">
        <f t="shared" si="0"/>
      </c>
      <c r="L18" s="53">
        <f t="shared" si="0"/>
      </c>
      <c r="M18" s="53">
        <f t="shared" si="0"/>
      </c>
      <c r="N18" s="53">
        <f t="shared" si="0"/>
      </c>
      <c r="O18" s="53">
        <f t="shared" si="1"/>
        <v>0.009999999999990905</v>
      </c>
      <c r="P18" s="53">
        <f t="shared" si="1"/>
        <v>0.10499999999998977</v>
      </c>
      <c r="Q18" s="53">
        <f t="shared" si="1"/>
        <v>0.19400000000000261</v>
      </c>
      <c r="R18" s="53">
        <f t="shared" si="1"/>
        <v>0.27599999999999625</v>
      </c>
      <c r="S18" s="53">
        <f t="shared" si="1"/>
        <v>0.35299999999999443</v>
      </c>
      <c r="T18" s="53">
        <f t="shared" si="1"/>
        <v>0.42600000000000193</v>
      </c>
      <c r="U18" s="53">
        <f t="shared" si="1"/>
        <v>0.49499999999999034</v>
      </c>
      <c r="V18" s="53">
        <f t="shared" si="1"/>
        <v>0.5600000000000023</v>
      </c>
      <c r="W18" s="53">
        <f t="shared" si="1"/>
        <v>0.6219999999999999</v>
      </c>
      <c r="X18" s="53">
        <f t="shared" si="1"/>
        <v>0.6809999999999974</v>
      </c>
      <c r="Y18" s="53">
        <f t="shared" si="2"/>
        <v>0.7379999999999995</v>
      </c>
      <c r="Z18" s="53">
        <f t="shared" si="2"/>
        <v>0.7909999999999968</v>
      </c>
      <c r="AA18" s="53">
        <f t="shared" si="2"/>
        <v>0.8429999999999893</v>
      </c>
      <c r="AB18" s="53">
        <f t="shared" si="2"/>
        <v>0.8939999999999912</v>
      </c>
      <c r="AC18" s="53">
        <f t="shared" si="2"/>
        <v>0.9419999999999931</v>
      </c>
      <c r="AD18" s="53">
        <f t="shared" si="2"/>
        <v>1.0319999999999965</v>
      </c>
      <c r="AE18" s="53">
        <f t="shared" si="2"/>
        <v>1.1670000000000016</v>
      </c>
      <c r="AF18" s="53">
        <f t="shared" si="2"/>
        <v>1.583999999999989</v>
      </c>
      <c r="AG18" s="53">
        <f t="shared" si="2"/>
        <v>1.8539999999999992</v>
      </c>
      <c r="AH18" s="53">
        <f t="shared" si="2"/>
        <v>2.0849999999999937</v>
      </c>
    </row>
    <row r="19" spans="1:34" ht="12.75">
      <c r="A19" s="1"/>
      <c r="C19" s="93">
        <v>22.583</v>
      </c>
      <c r="D19" s="94">
        <v>90.37</v>
      </c>
      <c r="E19" s="53">
        <f t="shared" si="0"/>
        <v>0.9779999999999944</v>
      </c>
      <c r="F19" s="53">
        <f t="shared" si="0"/>
        <v>1.4050000000000011</v>
      </c>
      <c r="G19" s="53">
        <f t="shared" si="0"/>
        <v>2.147999999999996</v>
      </c>
      <c r="H19" s="53">
        <f t="shared" si="0"/>
        <v>2.475999999999999</v>
      </c>
      <c r="I19" s="53">
        <f t="shared" si="0"/>
        <v>2.711999999999989</v>
      </c>
      <c r="J19" s="53">
        <f t="shared" si="0"/>
        <v>2.884999999999991</v>
      </c>
      <c r="K19" s="53">
        <f t="shared" si="0"/>
        <v>3.030000000000001</v>
      </c>
      <c r="L19" s="53">
        <f t="shared" si="0"/>
        <v>3.1739999999999924</v>
      </c>
      <c r="M19" s="53">
        <f t="shared" si="0"/>
        <v>3.4110000000000014</v>
      </c>
      <c r="N19" s="53">
        <f t="shared" si="0"/>
        <v>3.519999999999996</v>
      </c>
      <c r="O19" s="53">
        <f t="shared" si="1"/>
        <v>3.6199999999999903</v>
      </c>
      <c r="P19" s="53">
        <f t="shared" si="1"/>
        <v>3.714999999999989</v>
      </c>
      <c r="Q19" s="53">
        <f t="shared" si="1"/>
        <v>3.804000000000002</v>
      </c>
      <c r="R19" s="53">
        <f t="shared" si="1"/>
        <v>3.8859999999999957</v>
      </c>
      <c r="S19" s="53">
        <f t="shared" si="1"/>
        <v>3.962999999999994</v>
      </c>
      <c r="T19" s="53">
        <f t="shared" si="1"/>
        <v>4.036000000000001</v>
      </c>
      <c r="U19" s="53">
        <f t="shared" si="1"/>
        <v>4.10499999999999</v>
      </c>
      <c r="V19" s="53">
        <f t="shared" si="1"/>
        <v>4.170000000000002</v>
      </c>
      <c r="W19" s="53">
        <f t="shared" si="1"/>
        <v>4.231999999999999</v>
      </c>
      <c r="X19" s="53">
        <f t="shared" si="1"/>
        <v>4.290999999999997</v>
      </c>
      <c r="Y19" s="53">
        <f t="shared" si="2"/>
        <v>4.347999999999999</v>
      </c>
      <c r="Z19" s="53">
        <f t="shared" si="2"/>
        <v>4.400999999999996</v>
      </c>
      <c r="AA19" s="53">
        <f t="shared" si="2"/>
        <v>4.452999999999989</v>
      </c>
      <c r="AB19" s="53">
        <f t="shared" si="2"/>
        <v>4.503999999999991</v>
      </c>
      <c r="AC19" s="53">
        <f t="shared" si="2"/>
        <v>4.5519999999999925</v>
      </c>
      <c r="AD19" s="53">
        <f t="shared" si="2"/>
        <v>4.641999999999996</v>
      </c>
      <c r="AE19" s="53">
        <f t="shared" si="2"/>
        <v>4.777000000000001</v>
      </c>
      <c r="AF19" s="53">
        <f t="shared" si="2"/>
        <v>5.193999999999988</v>
      </c>
      <c r="AG19" s="53">
        <f t="shared" si="2"/>
        <v>5.463999999999999</v>
      </c>
      <c r="AH19" s="53">
        <f t="shared" si="2"/>
        <v>5.694999999999993</v>
      </c>
    </row>
    <row r="20" spans="1:34" ht="12.75">
      <c r="A20" s="1"/>
      <c r="C20" s="93">
        <v>28</v>
      </c>
      <c r="D20" s="94">
        <v>90.3</v>
      </c>
      <c r="E20" s="53">
        <f t="shared" si="0"/>
        <v>1.0480000000000018</v>
      </c>
      <c r="F20" s="53">
        <f t="shared" si="0"/>
        <v>1.4750000000000085</v>
      </c>
      <c r="G20" s="53">
        <f t="shared" si="0"/>
        <v>2.2180000000000035</v>
      </c>
      <c r="H20" s="53">
        <f t="shared" si="0"/>
        <v>2.5460000000000065</v>
      </c>
      <c r="I20" s="53">
        <f t="shared" si="0"/>
        <v>2.7819999999999965</v>
      </c>
      <c r="J20" s="53">
        <f t="shared" si="0"/>
        <v>2.9549999999999983</v>
      </c>
      <c r="K20" s="53">
        <f t="shared" si="0"/>
        <v>3.1000000000000085</v>
      </c>
      <c r="L20" s="53">
        <f t="shared" si="0"/>
        <v>3.2439999999999998</v>
      </c>
      <c r="M20" s="53">
        <f t="shared" si="0"/>
        <v>3.4810000000000088</v>
      </c>
      <c r="N20" s="53">
        <f t="shared" si="0"/>
        <v>3.5900000000000034</v>
      </c>
      <c r="O20" s="53">
        <f t="shared" si="1"/>
        <v>3.6899999999999977</v>
      </c>
      <c r="P20" s="53">
        <f t="shared" si="1"/>
        <v>3.7849999999999966</v>
      </c>
      <c r="Q20" s="53">
        <f t="shared" si="1"/>
        <v>3.8740000000000094</v>
      </c>
      <c r="R20" s="53">
        <f t="shared" si="1"/>
        <v>3.956000000000003</v>
      </c>
      <c r="S20" s="53">
        <f t="shared" si="1"/>
        <v>4.033000000000001</v>
      </c>
      <c r="T20" s="53">
        <f t="shared" si="1"/>
        <v>4.106000000000009</v>
      </c>
      <c r="U20" s="53">
        <f t="shared" si="1"/>
        <v>4.174999999999997</v>
      </c>
      <c r="V20" s="53">
        <f t="shared" si="1"/>
        <v>4.240000000000009</v>
      </c>
      <c r="W20" s="53">
        <f t="shared" si="1"/>
        <v>4.302000000000007</v>
      </c>
      <c r="X20" s="53">
        <f t="shared" si="1"/>
        <v>4.361000000000004</v>
      </c>
      <c r="Y20" s="53">
        <f t="shared" si="2"/>
        <v>4.418000000000006</v>
      </c>
      <c r="Z20" s="53">
        <f t="shared" si="2"/>
        <v>4.471000000000004</v>
      </c>
      <c r="AA20" s="53">
        <f t="shared" si="2"/>
        <v>4.522999999999996</v>
      </c>
      <c r="AB20" s="53">
        <f t="shared" si="2"/>
        <v>4.573999999999998</v>
      </c>
      <c r="AC20" s="53">
        <f t="shared" si="2"/>
        <v>4.622</v>
      </c>
      <c r="AD20" s="53">
        <f t="shared" si="2"/>
        <v>4.712000000000003</v>
      </c>
      <c r="AE20" s="53">
        <f t="shared" si="2"/>
        <v>4.847000000000008</v>
      </c>
      <c r="AF20" s="53">
        <f t="shared" si="2"/>
        <v>5.263999999999996</v>
      </c>
      <c r="AG20" s="53">
        <f t="shared" si="2"/>
        <v>5.534000000000006</v>
      </c>
      <c r="AH20" s="53">
        <f t="shared" si="2"/>
        <v>5.765000000000001</v>
      </c>
    </row>
    <row r="21" spans="1:34" ht="12.75">
      <c r="A21" s="1"/>
      <c r="C21" s="93">
        <v>33</v>
      </c>
      <c r="D21" s="94">
        <v>90.14</v>
      </c>
      <c r="E21" s="53">
        <f t="shared" si="0"/>
        <v>1.2079999999999984</v>
      </c>
      <c r="F21" s="53">
        <f t="shared" si="0"/>
        <v>1.6350000000000051</v>
      </c>
      <c r="G21" s="53">
        <f t="shared" si="0"/>
        <v>2.378</v>
      </c>
      <c r="H21" s="53">
        <f t="shared" si="0"/>
        <v>2.706000000000003</v>
      </c>
      <c r="I21" s="53">
        <f t="shared" si="0"/>
        <v>2.941999999999993</v>
      </c>
      <c r="J21" s="53">
        <f t="shared" si="0"/>
        <v>3.114999999999995</v>
      </c>
      <c r="K21" s="53">
        <f t="shared" si="0"/>
        <v>3.260000000000005</v>
      </c>
      <c r="L21" s="53">
        <f t="shared" si="0"/>
        <v>3.4039999999999964</v>
      </c>
      <c r="M21" s="53">
        <f t="shared" si="0"/>
        <v>3.6410000000000053</v>
      </c>
      <c r="N21" s="53">
        <f t="shared" si="0"/>
        <v>3.75</v>
      </c>
      <c r="O21" s="53">
        <f t="shared" si="1"/>
        <v>3.8499999999999943</v>
      </c>
      <c r="P21" s="53">
        <f t="shared" si="1"/>
        <v>3.944999999999993</v>
      </c>
      <c r="Q21" s="53">
        <f t="shared" si="1"/>
        <v>4.034000000000006</v>
      </c>
      <c r="R21" s="53">
        <f t="shared" si="1"/>
        <v>4.116</v>
      </c>
      <c r="S21" s="53">
        <f t="shared" si="1"/>
        <v>4.192999999999998</v>
      </c>
      <c r="T21" s="53">
        <f t="shared" si="1"/>
        <v>4.266000000000005</v>
      </c>
      <c r="U21" s="53">
        <f t="shared" si="1"/>
        <v>4.334999999999994</v>
      </c>
      <c r="V21" s="53">
        <f t="shared" si="1"/>
        <v>4.400000000000006</v>
      </c>
      <c r="W21" s="53">
        <f t="shared" si="1"/>
        <v>4.462000000000003</v>
      </c>
      <c r="X21" s="53">
        <f t="shared" si="1"/>
        <v>4.521000000000001</v>
      </c>
      <c r="Y21" s="53">
        <f t="shared" si="2"/>
        <v>4.578000000000003</v>
      </c>
      <c r="Z21" s="53">
        <f t="shared" si="2"/>
        <v>4.631</v>
      </c>
      <c r="AA21" s="53">
        <f t="shared" si="2"/>
        <v>4.682999999999993</v>
      </c>
      <c r="AB21" s="53">
        <f t="shared" si="2"/>
        <v>4.733999999999995</v>
      </c>
      <c r="AC21" s="53">
        <f t="shared" si="2"/>
        <v>4.7819999999999965</v>
      </c>
      <c r="AD21" s="53">
        <f t="shared" si="2"/>
        <v>4.872</v>
      </c>
      <c r="AE21" s="53">
        <f t="shared" si="2"/>
        <v>5.007000000000005</v>
      </c>
      <c r="AF21" s="53">
        <f t="shared" si="2"/>
        <v>5.423999999999992</v>
      </c>
      <c r="AG21" s="53">
        <f t="shared" si="2"/>
        <v>5.694000000000003</v>
      </c>
      <c r="AH21" s="53">
        <f t="shared" si="2"/>
        <v>5.924999999999997</v>
      </c>
    </row>
    <row r="22" spans="1:34" ht="12.75">
      <c r="A22" s="1"/>
      <c r="C22" s="93">
        <v>34</v>
      </c>
      <c r="D22" s="94">
        <v>91.19</v>
      </c>
      <c r="E22" s="53">
        <f t="shared" si="0"/>
        <v>0.15800000000000125</v>
      </c>
      <c r="F22" s="53">
        <f t="shared" si="0"/>
        <v>0.585000000000008</v>
      </c>
      <c r="G22" s="53">
        <f t="shared" si="0"/>
        <v>1.328000000000003</v>
      </c>
      <c r="H22" s="53">
        <f t="shared" si="0"/>
        <v>1.656000000000006</v>
      </c>
      <c r="I22" s="53">
        <f t="shared" si="0"/>
        <v>1.891999999999996</v>
      </c>
      <c r="J22" s="53">
        <f t="shared" si="0"/>
        <v>2.0649999999999977</v>
      </c>
      <c r="K22" s="53">
        <f t="shared" si="0"/>
        <v>2.210000000000008</v>
      </c>
      <c r="L22" s="53">
        <f t="shared" si="0"/>
        <v>2.353999999999999</v>
      </c>
      <c r="M22" s="53">
        <f t="shared" si="0"/>
        <v>2.591000000000008</v>
      </c>
      <c r="N22" s="53">
        <f t="shared" si="0"/>
        <v>2.700000000000003</v>
      </c>
      <c r="O22" s="53">
        <f t="shared" si="1"/>
        <v>2.799999999999997</v>
      </c>
      <c r="P22" s="53">
        <f t="shared" si="1"/>
        <v>2.894999999999996</v>
      </c>
      <c r="Q22" s="53">
        <f t="shared" si="1"/>
        <v>2.984000000000009</v>
      </c>
      <c r="R22" s="53">
        <f t="shared" si="1"/>
        <v>3.0660000000000025</v>
      </c>
      <c r="S22" s="53">
        <f t="shared" si="1"/>
        <v>3.1430000000000007</v>
      </c>
      <c r="T22" s="53">
        <f t="shared" si="1"/>
        <v>3.216000000000008</v>
      </c>
      <c r="U22" s="53">
        <f t="shared" si="1"/>
        <v>3.2849999999999966</v>
      </c>
      <c r="V22" s="53">
        <f t="shared" si="1"/>
        <v>3.3500000000000085</v>
      </c>
      <c r="W22" s="53">
        <f t="shared" si="1"/>
        <v>3.412000000000006</v>
      </c>
      <c r="X22" s="53">
        <f t="shared" si="1"/>
        <v>3.4710000000000036</v>
      </c>
      <c r="Y22" s="53">
        <f t="shared" si="2"/>
        <v>3.528000000000006</v>
      </c>
      <c r="Z22" s="53">
        <f t="shared" si="2"/>
        <v>3.581000000000003</v>
      </c>
      <c r="AA22" s="53">
        <f t="shared" si="2"/>
        <v>3.6329999999999956</v>
      </c>
      <c r="AB22" s="53">
        <f t="shared" si="2"/>
        <v>3.6839999999999975</v>
      </c>
      <c r="AC22" s="53">
        <f t="shared" si="2"/>
        <v>3.7319999999999993</v>
      </c>
      <c r="AD22" s="53">
        <f t="shared" si="2"/>
        <v>3.8220000000000027</v>
      </c>
      <c r="AE22" s="53">
        <f t="shared" si="2"/>
        <v>3.957000000000008</v>
      </c>
      <c r="AF22" s="53">
        <f t="shared" si="2"/>
        <v>4.373999999999995</v>
      </c>
      <c r="AG22" s="53">
        <f t="shared" si="2"/>
        <v>4.6440000000000055</v>
      </c>
      <c r="AH22" s="53">
        <f t="shared" si="2"/>
        <v>4.875</v>
      </c>
    </row>
    <row r="23" spans="1:34" ht="12.75">
      <c r="A23" s="1"/>
      <c r="C23" s="93">
        <v>35.25</v>
      </c>
      <c r="D23" s="94">
        <v>90.17</v>
      </c>
      <c r="E23" s="53">
        <f t="shared" si="0"/>
        <v>1.1779999999999973</v>
      </c>
      <c r="F23" s="53">
        <f t="shared" si="0"/>
        <v>1.605000000000004</v>
      </c>
      <c r="G23" s="53">
        <f t="shared" si="0"/>
        <v>2.347999999999999</v>
      </c>
      <c r="H23" s="53">
        <f t="shared" si="0"/>
        <v>2.676000000000002</v>
      </c>
      <c r="I23" s="53">
        <f t="shared" si="0"/>
        <v>2.911999999999992</v>
      </c>
      <c r="J23" s="53">
        <f t="shared" si="0"/>
        <v>3.0849999999999937</v>
      </c>
      <c r="K23" s="53">
        <f t="shared" si="0"/>
        <v>3.230000000000004</v>
      </c>
      <c r="L23" s="53">
        <f t="shared" si="0"/>
        <v>3.3739999999999952</v>
      </c>
      <c r="M23" s="53">
        <f t="shared" si="0"/>
        <v>3.611000000000004</v>
      </c>
      <c r="N23" s="53">
        <f t="shared" si="0"/>
        <v>3.719999999999999</v>
      </c>
      <c r="O23" s="53">
        <f t="shared" si="1"/>
        <v>3.819999999999993</v>
      </c>
      <c r="P23" s="53">
        <f t="shared" si="1"/>
        <v>3.914999999999992</v>
      </c>
      <c r="Q23" s="53">
        <f t="shared" si="1"/>
        <v>4.004000000000005</v>
      </c>
      <c r="R23" s="53">
        <f t="shared" si="1"/>
        <v>4.0859999999999985</v>
      </c>
      <c r="S23" s="53">
        <f t="shared" si="1"/>
        <v>4.162999999999997</v>
      </c>
      <c r="T23" s="53">
        <f t="shared" si="1"/>
        <v>4.236000000000004</v>
      </c>
      <c r="U23" s="53">
        <f t="shared" si="1"/>
        <v>4.304999999999993</v>
      </c>
      <c r="V23" s="53">
        <f t="shared" si="1"/>
        <v>4.3700000000000045</v>
      </c>
      <c r="W23" s="53">
        <f t="shared" si="1"/>
        <v>4.432000000000002</v>
      </c>
      <c r="X23" s="53">
        <f t="shared" si="1"/>
        <v>4.491</v>
      </c>
      <c r="Y23" s="53">
        <f t="shared" si="2"/>
        <v>4.548000000000002</v>
      </c>
      <c r="Z23" s="53">
        <f t="shared" si="2"/>
        <v>4.600999999999999</v>
      </c>
      <c r="AA23" s="53">
        <f t="shared" si="2"/>
        <v>4.652999999999992</v>
      </c>
      <c r="AB23" s="53">
        <f t="shared" si="2"/>
        <v>4.7039999999999935</v>
      </c>
      <c r="AC23" s="53">
        <f t="shared" si="2"/>
        <v>4.751999999999995</v>
      </c>
      <c r="AD23" s="53">
        <f t="shared" si="2"/>
        <v>4.841999999999999</v>
      </c>
      <c r="AE23" s="53">
        <f t="shared" si="2"/>
        <v>4.977000000000004</v>
      </c>
      <c r="AF23" s="53">
        <f t="shared" si="2"/>
        <v>5.393999999999991</v>
      </c>
      <c r="AG23" s="53">
        <f t="shared" si="2"/>
        <v>5.6640000000000015</v>
      </c>
      <c r="AH23" s="53">
        <f t="shared" si="2"/>
        <v>5.894999999999996</v>
      </c>
    </row>
    <row r="24" spans="1:34" ht="12.75">
      <c r="A24" s="1"/>
      <c r="C24" s="93">
        <v>40.25</v>
      </c>
      <c r="D24" s="94">
        <v>90.43</v>
      </c>
      <c r="E24" s="53">
        <f aca="true" t="shared" si="3" ref="E24:N39">IF(E$2&lt;$D24,"",E$2-$D24)</f>
        <v>0.9179999999999922</v>
      </c>
      <c r="F24" s="53">
        <f t="shared" si="3"/>
        <v>1.3449999999999989</v>
      </c>
      <c r="G24" s="53">
        <f t="shared" si="3"/>
        <v>2.087999999999994</v>
      </c>
      <c r="H24" s="53">
        <f t="shared" si="3"/>
        <v>2.415999999999997</v>
      </c>
      <c r="I24" s="53">
        <f t="shared" si="3"/>
        <v>2.651999999999987</v>
      </c>
      <c r="J24" s="53">
        <f t="shared" si="3"/>
        <v>2.8249999999999886</v>
      </c>
      <c r="K24" s="53">
        <f t="shared" si="3"/>
        <v>2.969999999999999</v>
      </c>
      <c r="L24" s="53">
        <f t="shared" si="3"/>
        <v>3.11399999999999</v>
      </c>
      <c r="M24" s="53">
        <f t="shared" si="3"/>
        <v>3.350999999999999</v>
      </c>
      <c r="N24" s="53">
        <f t="shared" si="3"/>
        <v>3.4599999999999937</v>
      </c>
      <c r="O24" s="53">
        <f aca="true" t="shared" si="4" ref="O24:X39">IF(O$2&lt;$D24,"",O$2-$D24)</f>
        <v>3.559999999999988</v>
      </c>
      <c r="P24" s="53">
        <f t="shared" si="4"/>
        <v>3.654999999999987</v>
      </c>
      <c r="Q24" s="53">
        <f t="shared" si="4"/>
        <v>3.7439999999999998</v>
      </c>
      <c r="R24" s="53">
        <f t="shared" si="4"/>
        <v>3.8259999999999934</v>
      </c>
      <c r="S24" s="53">
        <f t="shared" si="4"/>
        <v>3.9029999999999916</v>
      </c>
      <c r="T24" s="53">
        <f t="shared" si="4"/>
        <v>3.975999999999999</v>
      </c>
      <c r="U24" s="53">
        <f t="shared" si="4"/>
        <v>4.0449999999999875</v>
      </c>
      <c r="V24" s="53">
        <f t="shared" si="4"/>
        <v>4.109999999999999</v>
      </c>
      <c r="W24" s="53">
        <f t="shared" si="4"/>
        <v>4.171999999999997</v>
      </c>
      <c r="X24" s="53">
        <f t="shared" si="4"/>
        <v>4.2309999999999945</v>
      </c>
      <c r="Y24" s="53">
        <f aca="true" t="shared" si="5" ref="Y24:AH39">IF(Y$2&lt;$D24,"",Y$2-$D24)</f>
        <v>4.287999999999997</v>
      </c>
      <c r="Z24" s="53">
        <f t="shared" si="5"/>
        <v>4.340999999999994</v>
      </c>
      <c r="AA24" s="53">
        <f t="shared" si="5"/>
        <v>4.3929999999999865</v>
      </c>
      <c r="AB24" s="53">
        <f t="shared" si="5"/>
        <v>4.443999999999988</v>
      </c>
      <c r="AC24" s="53">
        <f t="shared" si="5"/>
        <v>4.49199999999999</v>
      </c>
      <c r="AD24" s="53">
        <f t="shared" si="5"/>
        <v>4.581999999999994</v>
      </c>
      <c r="AE24" s="53">
        <f t="shared" si="5"/>
        <v>4.716999999999999</v>
      </c>
      <c r="AF24" s="53">
        <f t="shared" si="5"/>
        <v>5.133999999999986</v>
      </c>
      <c r="AG24" s="53">
        <f t="shared" si="5"/>
        <v>5.403999999999996</v>
      </c>
      <c r="AH24" s="53">
        <f t="shared" si="5"/>
        <v>5.634999999999991</v>
      </c>
    </row>
    <row r="25" spans="1:34" ht="12.75">
      <c r="A25" s="1"/>
      <c r="C25" s="93">
        <v>47</v>
      </c>
      <c r="D25" s="94">
        <v>92.26</v>
      </c>
      <c r="E25" s="53">
        <f t="shared" si="3"/>
      </c>
      <c r="F25" s="53">
        <f t="shared" si="3"/>
      </c>
      <c r="G25" s="53">
        <f t="shared" si="3"/>
        <v>0.25799999999999557</v>
      </c>
      <c r="H25" s="53">
        <f t="shared" si="3"/>
        <v>0.5859999999999985</v>
      </c>
      <c r="I25" s="53">
        <f t="shared" si="3"/>
        <v>0.8219999999999885</v>
      </c>
      <c r="J25" s="53">
        <f t="shared" si="3"/>
        <v>0.9949999999999903</v>
      </c>
      <c r="K25" s="53">
        <f t="shared" si="3"/>
        <v>1.1400000000000006</v>
      </c>
      <c r="L25" s="53">
        <f t="shared" si="3"/>
        <v>1.2839999999999918</v>
      </c>
      <c r="M25" s="53">
        <f t="shared" si="3"/>
        <v>1.5210000000000008</v>
      </c>
      <c r="N25" s="53">
        <f t="shared" si="3"/>
        <v>1.6299999999999955</v>
      </c>
      <c r="O25" s="53">
        <f t="shared" si="4"/>
        <v>1.7299999999999898</v>
      </c>
      <c r="P25" s="53">
        <f t="shared" si="4"/>
        <v>1.8249999999999886</v>
      </c>
      <c r="Q25" s="53">
        <f t="shared" si="4"/>
        <v>1.9140000000000015</v>
      </c>
      <c r="R25" s="53">
        <f t="shared" si="4"/>
        <v>1.9959999999999951</v>
      </c>
      <c r="S25" s="53">
        <f t="shared" si="4"/>
        <v>2.0729999999999933</v>
      </c>
      <c r="T25" s="53">
        <f t="shared" si="4"/>
        <v>2.146000000000001</v>
      </c>
      <c r="U25" s="53">
        <f t="shared" si="4"/>
        <v>2.214999999999989</v>
      </c>
      <c r="V25" s="53">
        <f t="shared" si="4"/>
        <v>2.280000000000001</v>
      </c>
      <c r="W25" s="53">
        <f t="shared" si="4"/>
        <v>2.3419999999999987</v>
      </c>
      <c r="X25" s="53">
        <f t="shared" si="4"/>
        <v>2.4009999999999962</v>
      </c>
      <c r="Y25" s="53">
        <f t="shared" si="5"/>
        <v>2.4579999999999984</v>
      </c>
      <c r="Z25" s="53">
        <f t="shared" si="5"/>
        <v>2.5109999999999957</v>
      </c>
      <c r="AA25" s="53">
        <f t="shared" si="5"/>
        <v>2.562999999999988</v>
      </c>
      <c r="AB25" s="53">
        <f t="shared" si="5"/>
        <v>2.61399999999999</v>
      </c>
      <c r="AC25" s="53">
        <f t="shared" si="5"/>
        <v>2.661999999999992</v>
      </c>
      <c r="AD25" s="53">
        <f t="shared" si="5"/>
        <v>2.7519999999999953</v>
      </c>
      <c r="AE25" s="53">
        <f t="shared" si="5"/>
        <v>2.8870000000000005</v>
      </c>
      <c r="AF25" s="53">
        <f t="shared" si="5"/>
        <v>3.303999999999988</v>
      </c>
      <c r="AG25" s="53">
        <f t="shared" si="5"/>
        <v>3.573999999999998</v>
      </c>
      <c r="AH25" s="53">
        <f t="shared" si="5"/>
        <v>3.8049999999999926</v>
      </c>
    </row>
    <row r="26" spans="1:34" ht="12.75">
      <c r="A26" s="1"/>
      <c r="C26" s="93">
        <v>53.5</v>
      </c>
      <c r="D26" s="94">
        <v>92</v>
      </c>
      <c r="E26" s="53">
        <f t="shared" si="3"/>
      </c>
      <c r="F26" s="53">
        <f t="shared" si="3"/>
      </c>
      <c r="G26" s="53">
        <f t="shared" si="3"/>
        <v>0.5180000000000007</v>
      </c>
      <c r="H26" s="53">
        <f t="shared" si="3"/>
        <v>0.8460000000000036</v>
      </c>
      <c r="I26" s="53">
        <f t="shared" si="3"/>
        <v>1.0819999999999936</v>
      </c>
      <c r="J26" s="53">
        <f t="shared" si="3"/>
        <v>1.2549999999999955</v>
      </c>
      <c r="K26" s="53">
        <f t="shared" si="3"/>
        <v>1.4000000000000057</v>
      </c>
      <c r="L26" s="53">
        <f t="shared" si="3"/>
        <v>1.543999999999997</v>
      </c>
      <c r="M26" s="53">
        <f t="shared" si="3"/>
        <v>1.781000000000006</v>
      </c>
      <c r="N26" s="53">
        <f t="shared" si="3"/>
        <v>1.8900000000000006</v>
      </c>
      <c r="O26" s="53">
        <f t="shared" si="4"/>
        <v>1.9899999999999949</v>
      </c>
      <c r="P26" s="53">
        <f t="shared" si="4"/>
        <v>2.0849999999999937</v>
      </c>
      <c r="Q26" s="53">
        <f t="shared" si="4"/>
        <v>2.1740000000000066</v>
      </c>
      <c r="R26" s="53">
        <f t="shared" si="4"/>
        <v>2.2560000000000002</v>
      </c>
      <c r="S26" s="53">
        <f t="shared" si="4"/>
        <v>2.3329999999999984</v>
      </c>
      <c r="T26" s="53">
        <f t="shared" si="4"/>
        <v>2.406000000000006</v>
      </c>
      <c r="U26" s="53">
        <f t="shared" si="4"/>
        <v>2.4749999999999943</v>
      </c>
      <c r="V26" s="53">
        <f t="shared" si="4"/>
        <v>2.5400000000000063</v>
      </c>
      <c r="W26" s="53">
        <f t="shared" si="4"/>
        <v>2.602000000000004</v>
      </c>
      <c r="X26" s="53">
        <f t="shared" si="4"/>
        <v>2.6610000000000014</v>
      </c>
      <c r="Y26" s="53">
        <f t="shared" si="5"/>
        <v>2.7180000000000035</v>
      </c>
      <c r="Z26" s="53">
        <f t="shared" si="5"/>
        <v>2.771000000000001</v>
      </c>
      <c r="AA26" s="53">
        <f t="shared" si="5"/>
        <v>2.8229999999999933</v>
      </c>
      <c r="AB26" s="53">
        <f t="shared" si="5"/>
        <v>2.8739999999999952</v>
      </c>
      <c r="AC26" s="53">
        <f t="shared" si="5"/>
        <v>2.921999999999997</v>
      </c>
      <c r="AD26" s="53">
        <f t="shared" si="5"/>
        <v>3.0120000000000005</v>
      </c>
      <c r="AE26" s="53">
        <f t="shared" si="5"/>
        <v>3.1470000000000056</v>
      </c>
      <c r="AF26" s="53">
        <f t="shared" si="5"/>
        <v>3.563999999999993</v>
      </c>
      <c r="AG26" s="53">
        <f t="shared" si="5"/>
        <v>3.834000000000003</v>
      </c>
      <c r="AH26" s="53">
        <f t="shared" si="5"/>
        <v>4.064999999999998</v>
      </c>
    </row>
    <row r="27" spans="1:34" ht="12.75">
      <c r="A27" s="1"/>
      <c r="C27" s="93">
        <v>59.75</v>
      </c>
      <c r="D27" s="94">
        <v>91.44</v>
      </c>
      <c r="E27" s="53">
        <f t="shared" si="3"/>
      </c>
      <c r="F27" s="53">
        <f t="shared" si="3"/>
        <v>0.33500000000000796</v>
      </c>
      <c r="G27" s="53">
        <f t="shared" si="3"/>
        <v>1.078000000000003</v>
      </c>
      <c r="H27" s="53">
        <f t="shared" si="3"/>
        <v>1.406000000000006</v>
      </c>
      <c r="I27" s="53">
        <f t="shared" si="3"/>
        <v>1.641999999999996</v>
      </c>
      <c r="J27" s="53">
        <f t="shared" si="3"/>
        <v>1.8149999999999977</v>
      </c>
      <c r="K27" s="53">
        <f t="shared" si="3"/>
        <v>1.960000000000008</v>
      </c>
      <c r="L27" s="53">
        <f t="shared" si="3"/>
        <v>2.103999999999999</v>
      </c>
      <c r="M27" s="53">
        <f t="shared" si="3"/>
        <v>2.341000000000008</v>
      </c>
      <c r="N27" s="53">
        <f t="shared" si="3"/>
        <v>2.450000000000003</v>
      </c>
      <c r="O27" s="53">
        <f t="shared" si="4"/>
        <v>2.549999999999997</v>
      </c>
      <c r="P27" s="53">
        <f t="shared" si="4"/>
        <v>2.644999999999996</v>
      </c>
      <c r="Q27" s="53">
        <f t="shared" si="4"/>
        <v>2.734000000000009</v>
      </c>
      <c r="R27" s="53">
        <f t="shared" si="4"/>
        <v>2.8160000000000025</v>
      </c>
      <c r="S27" s="53">
        <f t="shared" si="4"/>
        <v>2.8930000000000007</v>
      </c>
      <c r="T27" s="53">
        <f t="shared" si="4"/>
        <v>2.966000000000008</v>
      </c>
      <c r="U27" s="53">
        <f t="shared" si="4"/>
        <v>3.0349999999999966</v>
      </c>
      <c r="V27" s="53">
        <f t="shared" si="4"/>
        <v>3.1000000000000085</v>
      </c>
      <c r="W27" s="53">
        <f t="shared" si="4"/>
        <v>3.162000000000006</v>
      </c>
      <c r="X27" s="53">
        <f t="shared" si="4"/>
        <v>3.2210000000000036</v>
      </c>
      <c r="Y27" s="53">
        <f t="shared" si="5"/>
        <v>3.278000000000006</v>
      </c>
      <c r="Z27" s="53">
        <f t="shared" si="5"/>
        <v>3.331000000000003</v>
      </c>
      <c r="AA27" s="53">
        <f t="shared" si="5"/>
        <v>3.3829999999999956</v>
      </c>
      <c r="AB27" s="53">
        <f t="shared" si="5"/>
        <v>3.4339999999999975</v>
      </c>
      <c r="AC27" s="53">
        <f t="shared" si="5"/>
        <v>3.4819999999999993</v>
      </c>
      <c r="AD27" s="53">
        <f t="shared" si="5"/>
        <v>3.5720000000000027</v>
      </c>
      <c r="AE27" s="53">
        <f t="shared" si="5"/>
        <v>3.707000000000008</v>
      </c>
      <c r="AF27" s="53">
        <f t="shared" si="5"/>
        <v>4.123999999999995</v>
      </c>
      <c r="AG27" s="53">
        <f t="shared" si="5"/>
        <v>4.3940000000000055</v>
      </c>
      <c r="AH27" s="53">
        <f t="shared" si="5"/>
        <v>4.625</v>
      </c>
    </row>
    <row r="28" spans="1:34" ht="12.75">
      <c r="A28" s="1"/>
      <c r="C28" s="93">
        <v>60</v>
      </c>
      <c r="D28" s="94">
        <v>92.1</v>
      </c>
      <c r="E28" s="53">
        <f t="shared" si="3"/>
      </c>
      <c r="F28" s="53">
        <f t="shared" si="3"/>
      </c>
      <c r="G28" s="53">
        <f t="shared" si="3"/>
        <v>0.41800000000000637</v>
      </c>
      <c r="H28" s="53">
        <f t="shared" si="3"/>
        <v>0.7460000000000093</v>
      </c>
      <c r="I28" s="53">
        <f t="shared" si="3"/>
        <v>0.9819999999999993</v>
      </c>
      <c r="J28" s="53">
        <f t="shared" si="3"/>
        <v>1.1550000000000011</v>
      </c>
      <c r="K28" s="53">
        <f t="shared" si="3"/>
        <v>1.3000000000000114</v>
      </c>
      <c r="L28" s="53">
        <f t="shared" si="3"/>
        <v>1.4440000000000026</v>
      </c>
      <c r="M28" s="53">
        <f t="shared" si="3"/>
        <v>1.6810000000000116</v>
      </c>
      <c r="N28" s="53">
        <f t="shared" si="3"/>
        <v>1.7900000000000063</v>
      </c>
      <c r="O28" s="53">
        <f t="shared" si="4"/>
        <v>1.8900000000000006</v>
      </c>
      <c r="P28" s="53">
        <f t="shared" si="4"/>
        <v>1.9849999999999994</v>
      </c>
      <c r="Q28" s="53">
        <f t="shared" si="4"/>
        <v>2.0740000000000123</v>
      </c>
      <c r="R28" s="53">
        <f t="shared" si="4"/>
        <v>2.156000000000006</v>
      </c>
      <c r="S28" s="53">
        <f t="shared" si="4"/>
        <v>2.233000000000004</v>
      </c>
      <c r="T28" s="53">
        <f t="shared" si="4"/>
        <v>2.3060000000000116</v>
      </c>
      <c r="U28" s="53">
        <f t="shared" si="4"/>
        <v>2.375</v>
      </c>
      <c r="V28" s="53">
        <f t="shared" si="4"/>
        <v>2.440000000000012</v>
      </c>
      <c r="W28" s="53">
        <f t="shared" si="4"/>
        <v>2.5020000000000095</v>
      </c>
      <c r="X28" s="53">
        <f t="shared" si="4"/>
        <v>2.561000000000007</v>
      </c>
      <c r="Y28" s="53">
        <f t="shared" si="5"/>
        <v>2.618000000000009</v>
      </c>
      <c r="Z28" s="53">
        <f t="shared" si="5"/>
        <v>2.6710000000000065</v>
      </c>
      <c r="AA28" s="53">
        <f t="shared" si="5"/>
        <v>2.722999999999999</v>
      </c>
      <c r="AB28" s="53">
        <f t="shared" si="5"/>
        <v>2.774000000000001</v>
      </c>
      <c r="AC28" s="53">
        <f t="shared" si="5"/>
        <v>2.8220000000000027</v>
      </c>
      <c r="AD28" s="53">
        <f t="shared" si="5"/>
        <v>2.912000000000006</v>
      </c>
      <c r="AE28" s="53">
        <f t="shared" si="5"/>
        <v>3.0470000000000113</v>
      </c>
      <c r="AF28" s="53">
        <f t="shared" si="5"/>
        <v>3.4639999999999986</v>
      </c>
      <c r="AG28" s="53">
        <f t="shared" si="5"/>
        <v>3.734000000000009</v>
      </c>
      <c r="AH28" s="53">
        <f t="shared" si="5"/>
        <v>3.9650000000000034</v>
      </c>
    </row>
    <row r="29" spans="1:34" ht="12.75">
      <c r="A29" s="1"/>
      <c r="C29" s="93">
        <v>61.167</v>
      </c>
      <c r="D29" s="94">
        <v>91.99</v>
      </c>
      <c r="E29" s="53">
        <f t="shared" si="3"/>
      </c>
      <c r="F29" s="53">
        <f t="shared" si="3"/>
      </c>
      <c r="G29" s="53">
        <f t="shared" si="3"/>
        <v>0.5280000000000058</v>
      </c>
      <c r="H29" s="53">
        <f t="shared" si="3"/>
        <v>0.8560000000000088</v>
      </c>
      <c r="I29" s="53">
        <f t="shared" si="3"/>
        <v>1.0919999999999987</v>
      </c>
      <c r="J29" s="53">
        <f t="shared" si="3"/>
        <v>1.2650000000000006</v>
      </c>
      <c r="K29" s="53">
        <f t="shared" si="3"/>
        <v>1.4100000000000108</v>
      </c>
      <c r="L29" s="53">
        <f t="shared" si="3"/>
        <v>1.554000000000002</v>
      </c>
      <c r="M29" s="53">
        <f t="shared" si="3"/>
        <v>1.791000000000011</v>
      </c>
      <c r="N29" s="53">
        <f t="shared" si="3"/>
        <v>1.9000000000000057</v>
      </c>
      <c r="O29" s="53">
        <f t="shared" si="4"/>
        <v>2</v>
      </c>
      <c r="P29" s="53">
        <f t="shared" si="4"/>
        <v>2.094999999999999</v>
      </c>
      <c r="Q29" s="53">
        <f t="shared" si="4"/>
        <v>2.1840000000000117</v>
      </c>
      <c r="R29" s="53">
        <f t="shared" si="4"/>
        <v>2.2660000000000053</v>
      </c>
      <c r="S29" s="53">
        <f t="shared" si="4"/>
        <v>2.3430000000000035</v>
      </c>
      <c r="T29" s="53">
        <f t="shared" si="4"/>
        <v>2.416000000000011</v>
      </c>
      <c r="U29" s="53">
        <f t="shared" si="4"/>
        <v>2.4849999999999994</v>
      </c>
      <c r="V29" s="53">
        <f t="shared" si="4"/>
        <v>2.5500000000000114</v>
      </c>
      <c r="W29" s="53">
        <f t="shared" si="4"/>
        <v>2.612000000000009</v>
      </c>
      <c r="X29" s="53">
        <f t="shared" si="4"/>
        <v>2.6710000000000065</v>
      </c>
      <c r="Y29" s="53">
        <f t="shared" si="5"/>
        <v>2.7280000000000086</v>
      </c>
      <c r="Z29" s="53">
        <f t="shared" si="5"/>
        <v>2.781000000000006</v>
      </c>
      <c r="AA29" s="53">
        <f t="shared" si="5"/>
        <v>2.8329999999999984</v>
      </c>
      <c r="AB29" s="53">
        <f t="shared" si="5"/>
        <v>2.8840000000000003</v>
      </c>
      <c r="AC29" s="53">
        <f t="shared" si="5"/>
        <v>2.932000000000002</v>
      </c>
      <c r="AD29" s="53">
        <f t="shared" si="5"/>
        <v>3.0220000000000056</v>
      </c>
      <c r="AE29" s="53">
        <f t="shared" si="5"/>
        <v>3.1570000000000107</v>
      </c>
      <c r="AF29" s="53">
        <f t="shared" si="5"/>
        <v>3.573999999999998</v>
      </c>
      <c r="AG29" s="53">
        <f t="shared" si="5"/>
        <v>3.8440000000000083</v>
      </c>
      <c r="AH29" s="53">
        <f t="shared" si="5"/>
        <v>4.075000000000003</v>
      </c>
    </row>
    <row r="30" spans="1:34" ht="12.75">
      <c r="A30" s="1"/>
      <c r="C30" s="93">
        <v>62</v>
      </c>
      <c r="D30" s="94">
        <v>90.48</v>
      </c>
      <c r="E30" s="53">
        <f t="shared" si="3"/>
        <v>0.867999999999995</v>
      </c>
      <c r="F30" s="53">
        <f t="shared" si="3"/>
        <v>1.2950000000000017</v>
      </c>
      <c r="G30" s="53">
        <f t="shared" si="3"/>
        <v>2.0379999999999967</v>
      </c>
      <c r="H30" s="53">
        <f t="shared" si="3"/>
        <v>2.3659999999999997</v>
      </c>
      <c r="I30" s="53">
        <f t="shared" si="3"/>
        <v>2.6019999999999897</v>
      </c>
      <c r="J30" s="53">
        <f t="shared" si="3"/>
        <v>2.7749999999999915</v>
      </c>
      <c r="K30" s="53">
        <f t="shared" si="3"/>
        <v>2.9200000000000017</v>
      </c>
      <c r="L30" s="53">
        <f t="shared" si="3"/>
        <v>3.063999999999993</v>
      </c>
      <c r="M30" s="53">
        <f t="shared" si="3"/>
        <v>3.301000000000002</v>
      </c>
      <c r="N30" s="53">
        <f t="shared" si="3"/>
        <v>3.4099999999999966</v>
      </c>
      <c r="O30" s="53">
        <f t="shared" si="4"/>
        <v>3.509999999999991</v>
      </c>
      <c r="P30" s="53">
        <f t="shared" si="4"/>
        <v>3.6049999999999898</v>
      </c>
      <c r="Q30" s="53">
        <f t="shared" si="4"/>
        <v>3.6940000000000026</v>
      </c>
      <c r="R30" s="53">
        <f t="shared" si="4"/>
        <v>3.7759999999999962</v>
      </c>
      <c r="S30" s="53">
        <f t="shared" si="4"/>
        <v>3.8529999999999944</v>
      </c>
      <c r="T30" s="53">
        <f t="shared" si="4"/>
        <v>3.926000000000002</v>
      </c>
      <c r="U30" s="53">
        <f t="shared" si="4"/>
        <v>3.9949999999999903</v>
      </c>
      <c r="V30" s="53">
        <f t="shared" si="4"/>
        <v>4.060000000000002</v>
      </c>
      <c r="W30" s="53">
        <f t="shared" si="4"/>
        <v>4.122</v>
      </c>
      <c r="X30" s="53">
        <f t="shared" si="4"/>
        <v>4.180999999999997</v>
      </c>
      <c r="Y30" s="53">
        <f t="shared" si="5"/>
        <v>4.2379999999999995</v>
      </c>
      <c r="Z30" s="53">
        <f t="shared" si="5"/>
        <v>4.290999999999997</v>
      </c>
      <c r="AA30" s="53">
        <f t="shared" si="5"/>
        <v>4.342999999999989</v>
      </c>
      <c r="AB30" s="53">
        <f t="shared" si="5"/>
        <v>4.393999999999991</v>
      </c>
      <c r="AC30" s="53">
        <f t="shared" si="5"/>
        <v>4.441999999999993</v>
      </c>
      <c r="AD30" s="53">
        <f t="shared" si="5"/>
        <v>4.5319999999999965</v>
      </c>
      <c r="AE30" s="53">
        <f t="shared" si="5"/>
        <v>4.667000000000002</v>
      </c>
      <c r="AF30" s="53">
        <f t="shared" si="5"/>
        <v>5.083999999999989</v>
      </c>
      <c r="AG30" s="53">
        <f t="shared" si="5"/>
        <v>5.353999999999999</v>
      </c>
      <c r="AH30" s="53">
        <f t="shared" si="5"/>
        <v>5.584999999999994</v>
      </c>
    </row>
    <row r="31" spans="1:34" ht="12.75">
      <c r="A31" s="1"/>
      <c r="C31" s="93">
        <v>64.667</v>
      </c>
      <c r="D31" s="94">
        <v>90.55</v>
      </c>
      <c r="E31" s="53">
        <f t="shared" si="3"/>
        <v>0.7980000000000018</v>
      </c>
      <c r="F31" s="53">
        <f t="shared" si="3"/>
        <v>1.2250000000000085</v>
      </c>
      <c r="G31" s="53">
        <f t="shared" si="3"/>
        <v>1.9680000000000035</v>
      </c>
      <c r="H31" s="53">
        <f t="shared" si="3"/>
        <v>2.2960000000000065</v>
      </c>
      <c r="I31" s="53">
        <f t="shared" si="3"/>
        <v>2.5319999999999965</v>
      </c>
      <c r="J31" s="53">
        <f t="shared" si="3"/>
        <v>2.7049999999999983</v>
      </c>
      <c r="K31" s="53">
        <f t="shared" si="3"/>
        <v>2.8500000000000085</v>
      </c>
      <c r="L31" s="53">
        <f t="shared" si="3"/>
        <v>2.9939999999999998</v>
      </c>
      <c r="M31" s="53">
        <f t="shared" si="3"/>
        <v>3.2310000000000088</v>
      </c>
      <c r="N31" s="53">
        <f t="shared" si="3"/>
        <v>3.3400000000000034</v>
      </c>
      <c r="O31" s="53">
        <f t="shared" si="4"/>
        <v>3.4399999999999977</v>
      </c>
      <c r="P31" s="53">
        <f t="shared" si="4"/>
        <v>3.5349999999999966</v>
      </c>
      <c r="Q31" s="53">
        <f t="shared" si="4"/>
        <v>3.6240000000000094</v>
      </c>
      <c r="R31" s="53">
        <f t="shared" si="4"/>
        <v>3.706000000000003</v>
      </c>
      <c r="S31" s="53">
        <f t="shared" si="4"/>
        <v>3.7830000000000013</v>
      </c>
      <c r="T31" s="53">
        <f t="shared" si="4"/>
        <v>3.8560000000000088</v>
      </c>
      <c r="U31" s="53">
        <f t="shared" si="4"/>
        <v>3.924999999999997</v>
      </c>
      <c r="V31" s="53">
        <f t="shared" si="4"/>
        <v>3.990000000000009</v>
      </c>
      <c r="W31" s="53">
        <f t="shared" si="4"/>
        <v>4.052000000000007</v>
      </c>
      <c r="X31" s="53">
        <f t="shared" si="4"/>
        <v>4.111000000000004</v>
      </c>
      <c r="Y31" s="53">
        <f t="shared" si="5"/>
        <v>4.168000000000006</v>
      </c>
      <c r="Z31" s="53">
        <f t="shared" si="5"/>
        <v>4.221000000000004</v>
      </c>
      <c r="AA31" s="53">
        <f t="shared" si="5"/>
        <v>4.272999999999996</v>
      </c>
      <c r="AB31" s="53">
        <f t="shared" si="5"/>
        <v>4.323999999999998</v>
      </c>
      <c r="AC31" s="53">
        <f t="shared" si="5"/>
        <v>4.372</v>
      </c>
      <c r="AD31" s="53">
        <f t="shared" si="5"/>
        <v>4.462000000000003</v>
      </c>
      <c r="AE31" s="53">
        <f t="shared" si="5"/>
        <v>4.597000000000008</v>
      </c>
      <c r="AF31" s="53">
        <f t="shared" si="5"/>
        <v>5.013999999999996</v>
      </c>
      <c r="AG31" s="53">
        <f t="shared" si="5"/>
        <v>5.284000000000006</v>
      </c>
      <c r="AH31" s="53">
        <f t="shared" si="5"/>
        <v>5.515000000000001</v>
      </c>
    </row>
    <row r="32" spans="1:34" ht="12.75">
      <c r="A32" s="1"/>
      <c r="C32" s="93">
        <v>69.583</v>
      </c>
      <c r="D32" s="94">
        <v>89.96</v>
      </c>
      <c r="E32" s="53">
        <f t="shared" si="3"/>
        <v>1.3880000000000052</v>
      </c>
      <c r="F32" s="53">
        <f t="shared" si="3"/>
        <v>1.815000000000012</v>
      </c>
      <c r="G32" s="53">
        <f t="shared" si="3"/>
        <v>2.558000000000007</v>
      </c>
      <c r="H32" s="53">
        <f t="shared" si="3"/>
        <v>2.88600000000001</v>
      </c>
      <c r="I32" s="53">
        <f t="shared" si="3"/>
        <v>3.122</v>
      </c>
      <c r="J32" s="53">
        <f t="shared" si="3"/>
        <v>3.2950000000000017</v>
      </c>
      <c r="K32" s="53">
        <f t="shared" si="3"/>
        <v>3.440000000000012</v>
      </c>
      <c r="L32" s="53">
        <f t="shared" si="3"/>
        <v>3.584000000000003</v>
      </c>
      <c r="M32" s="53">
        <f t="shared" si="3"/>
        <v>3.821000000000012</v>
      </c>
      <c r="N32" s="53">
        <f t="shared" si="3"/>
        <v>3.930000000000007</v>
      </c>
      <c r="O32" s="53">
        <f t="shared" si="4"/>
        <v>4.030000000000001</v>
      </c>
      <c r="P32" s="53">
        <f t="shared" si="4"/>
        <v>4.125</v>
      </c>
      <c r="Q32" s="53">
        <f t="shared" si="4"/>
        <v>4.214000000000013</v>
      </c>
      <c r="R32" s="53">
        <f t="shared" si="4"/>
        <v>4.2960000000000065</v>
      </c>
      <c r="S32" s="53">
        <f t="shared" si="4"/>
        <v>4.373000000000005</v>
      </c>
      <c r="T32" s="53">
        <f t="shared" si="4"/>
        <v>4.446000000000012</v>
      </c>
      <c r="U32" s="53">
        <f t="shared" si="4"/>
        <v>4.515000000000001</v>
      </c>
      <c r="V32" s="53">
        <f t="shared" si="4"/>
        <v>4.5800000000000125</v>
      </c>
      <c r="W32" s="53">
        <f t="shared" si="4"/>
        <v>4.64200000000001</v>
      </c>
      <c r="X32" s="53">
        <f t="shared" si="4"/>
        <v>4.701000000000008</v>
      </c>
      <c r="Y32" s="53">
        <f t="shared" si="5"/>
        <v>4.75800000000001</v>
      </c>
      <c r="Z32" s="53">
        <f t="shared" si="5"/>
        <v>4.811000000000007</v>
      </c>
      <c r="AA32" s="53">
        <f t="shared" si="5"/>
        <v>4.8629999999999995</v>
      </c>
      <c r="AB32" s="53">
        <f t="shared" si="5"/>
        <v>4.9140000000000015</v>
      </c>
      <c r="AC32" s="53">
        <f t="shared" si="5"/>
        <v>4.962000000000003</v>
      </c>
      <c r="AD32" s="53">
        <f t="shared" si="5"/>
        <v>5.052000000000007</v>
      </c>
      <c r="AE32" s="53">
        <f t="shared" si="5"/>
        <v>5.187000000000012</v>
      </c>
      <c r="AF32" s="53">
        <f t="shared" si="5"/>
        <v>5.603999999999999</v>
      </c>
      <c r="AG32" s="53">
        <f t="shared" si="5"/>
        <v>5.874000000000009</v>
      </c>
      <c r="AH32" s="53">
        <f t="shared" si="5"/>
        <v>6.105000000000004</v>
      </c>
    </row>
    <row r="33" spans="1:34" ht="12.75">
      <c r="A33" s="1"/>
      <c r="C33" s="93">
        <v>74.25</v>
      </c>
      <c r="D33" s="94">
        <v>89.92</v>
      </c>
      <c r="E33" s="53">
        <f t="shared" si="3"/>
        <v>1.4279999999999973</v>
      </c>
      <c r="F33" s="53">
        <f t="shared" si="3"/>
        <v>1.855000000000004</v>
      </c>
      <c r="G33" s="53">
        <f t="shared" si="3"/>
        <v>2.597999999999999</v>
      </c>
      <c r="H33" s="53">
        <f t="shared" si="3"/>
        <v>2.926000000000002</v>
      </c>
      <c r="I33" s="53">
        <f t="shared" si="3"/>
        <v>3.161999999999992</v>
      </c>
      <c r="J33" s="53">
        <f t="shared" si="3"/>
        <v>3.3349999999999937</v>
      </c>
      <c r="K33" s="53">
        <f t="shared" si="3"/>
        <v>3.480000000000004</v>
      </c>
      <c r="L33" s="53">
        <f t="shared" si="3"/>
        <v>3.6239999999999952</v>
      </c>
      <c r="M33" s="53">
        <f t="shared" si="3"/>
        <v>3.861000000000004</v>
      </c>
      <c r="N33" s="53">
        <f t="shared" si="3"/>
        <v>3.969999999999999</v>
      </c>
      <c r="O33" s="53">
        <f t="shared" si="4"/>
        <v>4.069999999999993</v>
      </c>
      <c r="P33" s="53">
        <f t="shared" si="4"/>
        <v>4.164999999999992</v>
      </c>
      <c r="Q33" s="53">
        <f t="shared" si="4"/>
        <v>4.254000000000005</v>
      </c>
      <c r="R33" s="53">
        <f t="shared" si="4"/>
        <v>4.3359999999999985</v>
      </c>
      <c r="S33" s="53">
        <f t="shared" si="4"/>
        <v>4.412999999999997</v>
      </c>
      <c r="T33" s="53">
        <f t="shared" si="4"/>
        <v>4.486000000000004</v>
      </c>
      <c r="U33" s="53">
        <f t="shared" si="4"/>
        <v>4.554999999999993</v>
      </c>
      <c r="V33" s="53">
        <f t="shared" si="4"/>
        <v>4.6200000000000045</v>
      </c>
      <c r="W33" s="53">
        <f t="shared" si="4"/>
        <v>4.682000000000002</v>
      </c>
      <c r="X33" s="53">
        <f t="shared" si="4"/>
        <v>4.741</v>
      </c>
      <c r="Y33" s="53">
        <f t="shared" si="5"/>
        <v>4.798000000000002</v>
      </c>
      <c r="Z33" s="53">
        <f t="shared" si="5"/>
        <v>4.850999999999999</v>
      </c>
      <c r="AA33" s="53">
        <f t="shared" si="5"/>
        <v>4.902999999999992</v>
      </c>
      <c r="AB33" s="53">
        <f t="shared" si="5"/>
        <v>4.9539999999999935</v>
      </c>
      <c r="AC33" s="53">
        <f t="shared" si="5"/>
        <v>5.001999999999995</v>
      </c>
      <c r="AD33" s="53">
        <f t="shared" si="5"/>
        <v>5.091999999999999</v>
      </c>
      <c r="AE33" s="53">
        <f t="shared" si="5"/>
        <v>5.227000000000004</v>
      </c>
      <c r="AF33" s="53">
        <f t="shared" si="5"/>
        <v>5.643999999999991</v>
      </c>
      <c r="AG33" s="53">
        <f t="shared" si="5"/>
        <v>5.9140000000000015</v>
      </c>
      <c r="AH33" s="53">
        <f t="shared" si="5"/>
        <v>6.144999999999996</v>
      </c>
    </row>
    <row r="34" spans="1:34" ht="12.75">
      <c r="A34" s="1"/>
      <c r="C34" s="93">
        <v>76.25</v>
      </c>
      <c r="D34" s="94">
        <v>89.4</v>
      </c>
      <c r="E34" s="53">
        <f t="shared" si="3"/>
        <v>1.9479999999999933</v>
      </c>
      <c r="F34" s="53">
        <f t="shared" si="3"/>
        <v>2.375</v>
      </c>
      <c r="G34" s="53">
        <f t="shared" si="3"/>
        <v>3.117999999999995</v>
      </c>
      <c r="H34" s="53">
        <f t="shared" si="3"/>
        <v>3.445999999999998</v>
      </c>
      <c r="I34" s="53">
        <f t="shared" si="3"/>
        <v>3.681999999999988</v>
      </c>
      <c r="J34" s="53">
        <f t="shared" si="3"/>
        <v>3.8549999999999898</v>
      </c>
      <c r="K34" s="53">
        <f t="shared" si="3"/>
        <v>4</v>
      </c>
      <c r="L34" s="53">
        <f t="shared" si="3"/>
        <v>4.143999999999991</v>
      </c>
      <c r="M34" s="53">
        <f t="shared" si="3"/>
        <v>4.381</v>
      </c>
      <c r="N34" s="53">
        <f t="shared" si="3"/>
        <v>4.489999999999995</v>
      </c>
      <c r="O34" s="53">
        <f t="shared" si="4"/>
        <v>4.589999999999989</v>
      </c>
      <c r="P34" s="53">
        <f t="shared" si="4"/>
        <v>4.684999999999988</v>
      </c>
      <c r="Q34" s="53">
        <f t="shared" si="4"/>
        <v>4.774000000000001</v>
      </c>
      <c r="R34" s="53">
        <f t="shared" si="4"/>
        <v>4.8559999999999945</v>
      </c>
      <c r="S34" s="53">
        <f t="shared" si="4"/>
        <v>4.932999999999993</v>
      </c>
      <c r="T34" s="53">
        <f t="shared" si="4"/>
        <v>5.006</v>
      </c>
      <c r="U34" s="53">
        <f t="shared" si="4"/>
        <v>5.074999999999989</v>
      </c>
      <c r="V34" s="53">
        <f t="shared" si="4"/>
        <v>5.140000000000001</v>
      </c>
      <c r="W34" s="53">
        <f t="shared" si="4"/>
        <v>5.201999999999998</v>
      </c>
      <c r="X34" s="53">
        <f t="shared" si="4"/>
        <v>5.260999999999996</v>
      </c>
      <c r="Y34" s="53">
        <f t="shared" si="5"/>
        <v>5.317999999999998</v>
      </c>
      <c r="Z34" s="53">
        <f t="shared" si="5"/>
        <v>5.370999999999995</v>
      </c>
      <c r="AA34" s="53">
        <f t="shared" si="5"/>
        <v>5.422999999999988</v>
      </c>
      <c r="AB34" s="53">
        <f t="shared" si="5"/>
        <v>5.4739999999999895</v>
      </c>
      <c r="AC34" s="53">
        <f t="shared" si="5"/>
        <v>5.521999999999991</v>
      </c>
      <c r="AD34" s="53">
        <f t="shared" si="5"/>
        <v>5.611999999999995</v>
      </c>
      <c r="AE34" s="53">
        <f t="shared" si="5"/>
        <v>5.747</v>
      </c>
      <c r="AF34" s="53">
        <f t="shared" si="5"/>
        <v>6.163999999999987</v>
      </c>
      <c r="AG34" s="53">
        <f t="shared" si="5"/>
        <v>6.4339999999999975</v>
      </c>
      <c r="AH34" s="53">
        <f t="shared" si="5"/>
        <v>6.664999999999992</v>
      </c>
    </row>
    <row r="35" spans="1:34" ht="12.75">
      <c r="A35" s="1"/>
      <c r="C35" s="93">
        <v>80.917</v>
      </c>
      <c r="D35" s="94">
        <v>88.39</v>
      </c>
      <c r="E35" s="53">
        <f t="shared" si="3"/>
        <v>2.9579999999999984</v>
      </c>
      <c r="F35" s="53">
        <f t="shared" si="3"/>
        <v>3.385000000000005</v>
      </c>
      <c r="G35" s="53">
        <f t="shared" si="3"/>
        <v>4.128</v>
      </c>
      <c r="H35" s="53">
        <f t="shared" si="3"/>
        <v>4.456000000000003</v>
      </c>
      <c r="I35" s="53">
        <f t="shared" si="3"/>
        <v>4.691999999999993</v>
      </c>
      <c r="J35" s="53">
        <f t="shared" si="3"/>
        <v>4.864999999999995</v>
      </c>
      <c r="K35" s="53">
        <f t="shared" si="3"/>
        <v>5.010000000000005</v>
      </c>
      <c r="L35" s="53">
        <f t="shared" si="3"/>
        <v>5.153999999999996</v>
      </c>
      <c r="M35" s="53">
        <f t="shared" si="3"/>
        <v>5.391000000000005</v>
      </c>
      <c r="N35" s="53">
        <f t="shared" si="3"/>
        <v>5.5</v>
      </c>
      <c r="O35" s="53">
        <f t="shared" si="4"/>
        <v>5.599999999999994</v>
      </c>
      <c r="P35" s="53">
        <f t="shared" si="4"/>
        <v>5.694999999999993</v>
      </c>
      <c r="Q35" s="53">
        <f t="shared" si="4"/>
        <v>5.784000000000006</v>
      </c>
      <c r="R35" s="53">
        <f t="shared" si="4"/>
        <v>5.866</v>
      </c>
      <c r="S35" s="53">
        <f t="shared" si="4"/>
        <v>5.942999999999998</v>
      </c>
      <c r="T35" s="53">
        <f t="shared" si="4"/>
        <v>6.016000000000005</v>
      </c>
      <c r="U35" s="53">
        <f t="shared" si="4"/>
        <v>6.084999999999994</v>
      </c>
      <c r="V35" s="53">
        <f t="shared" si="4"/>
        <v>6.150000000000006</v>
      </c>
      <c r="W35" s="53">
        <f t="shared" si="4"/>
        <v>6.212000000000003</v>
      </c>
      <c r="X35" s="53">
        <f t="shared" si="4"/>
        <v>6.271000000000001</v>
      </c>
      <c r="Y35" s="53">
        <f t="shared" si="5"/>
        <v>6.328000000000003</v>
      </c>
      <c r="Z35" s="53">
        <f t="shared" si="5"/>
        <v>6.381</v>
      </c>
      <c r="AA35" s="53">
        <f t="shared" si="5"/>
        <v>6.432999999999993</v>
      </c>
      <c r="AB35" s="53">
        <f t="shared" si="5"/>
        <v>6.483999999999995</v>
      </c>
      <c r="AC35" s="53">
        <f t="shared" si="5"/>
        <v>6.5319999999999965</v>
      </c>
      <c r="AD35" s="53">
        <f t="shared" si="5"/>
        <v>6.622</v>
      </c>
      <c r="AE35" s="53">
        <f t="shared" si="5"/>
        <v>6.757000000000005</v>
      </c>
      <c r="AF35" s="53">
        <f t="shared" si="5"/>
        <v>7.173999999999992</v>
      </c>
      <c r="AG35" s="53">
        <f t="shared" si="5"/>
        <v>7.444000000000003</v>
      </c>
      <c r="AH35" s="53">
        <f t="shared" si="5"/>
        <v>7.674999999999997</v>
      </c>
    </row>
    <row r="36" spans="1:34" ht="12.75">
      <c r="A36" s="1"/>
      <c r="C36" s="93">
        <v>85</v>
      </c>
      <c r="D36" s="94">
        <v>91.89</v>
      </c>
      <c r="E36" s="53">
        <f t="shared" si="3"/>
      </c>
      <c r="F36" s="53">
        <f t="shared" si="3"/>
      </c>
      <c r="G36" s="53">
        <f t="shared" si="3"/>
        <v>0.6280000000000001</v>
      </c>
      <c r="H36" s="53">
        <f t="shared" si="3"/>
        <v>0.9560000000000031</v>
      </c>
      <c r="I36" s="53">
        <f t="shared" si="3"/>
        <v>1.191999999999993</v>
      </c>
      <c r="J36" s="53">
        <f t="shared" si="3"/>
        <v>1.3649999999999949</v>
      </c>
      <c r="K36" s="53">
        <f t="shared" si="3"/>
        <v>1.5100000000000051</v>
      </c>
      <c r="L36" s="53">
        <f t="shared" si="3"/>
        <v>1.6539999999999964</v>
      </c>
      <c r="M36" s="53">
        <f t="shared" si="3"/>
        <v>1.8910000000000053</v>
      </c>
      <c r="N36" s="53">
        <f t="shared" si="3"/>
        <v>2</v>
      </c>
      <c r="O36" s="53">
        <f t="shared" si="4"/>
        <v>2.0999999999999943</v>
      </c>
      <c r="P36" s="53">
        <f t="shared" si="4"/>
        <v>2.194999999999993</v>
      </c>
      <c r="Q36" s="53">
        <f t="shared" si="4"/>
        <v>2.284000000000006</v>
      </c>
      <c r="R36" s="53">
        <f t="shared" si="4"/>
        <v>2.3659999999999997</v>
      </c>
      <c r="S36" s="53">
        <f t="shared" si="4"/>
        <v>2.442999999999998</v>
      </c>
      <c r="T36" s="53">
        <f t="shared" si="4"/>
        <v>2.5160000000000053</v>
      </c>
      <c r="U36" s="53">
        <f t="shared" si="4"/>
        <v>2.5849999999999937</v>
      </c>
      <c r="V36" s="53">
        <f t="shared" si="4"/>
        <v>2.6500000000000057</v>
      </c>
      <c r="W36" s="53">
        <f t="shared" si="4"/>
        <v>2.7120000000000033</v>
      </c>
      <c r="X36" s="53">
        <f t="shared" si="4"/>
        <v>2.771000000000001</v>
      </c>
      <c r="Y36" s="53">
        <f t="shared" si="5"/>
        <v>2.828000000000003</v>
      </c>
      <c r="Z36" s="53">
        <f t="shared" si="5"/>
        <v>2.8810000000000002</v>
      </c>
      <c r="AA36" s="53">
        <f t="shared" si="5"/>
        <v>2.9329999999999927</v>
      </c>
      <c r="AB36" s="53">
        <f t="shared" si="5"/>
        <v>2.9839999999999947</v>
      </c>
      <c r="AC36" s="53">
        <f t="shared" si="5"/>
        <v>3.0319999999999965</v>
      </c>
      <c r="AD36" s="53">
        <f t="shared" si="5"/>
        <v>3.122</v>
      </c>
      <c r="AE36" s="53">
        <f t="shared" si="5"/>
        <v>3.257000000000005</v>
      </c>
      <c r="AF36" s="53">
        <f t="shared" si="5"/>
        <v>3.6739999999999924</v>
      </c>
      <c r="AG36" s="53">
        <f t="shared" si="5"/>
        <v>3.9440000000000026</v>
      </c>
      <c r="AH36" s="53">
        <f t="shared" si="5"/>
        <v>4.174999999999997</v>
      </c>
    </row>
    <row r="37" spans="1:34" ht="12.75">
      <c r="A37" s="1"/>
      <c r="C37" s="93">
        <v>89</v>
      </c>
      <c r="D37" s="94">
        <v>91.77</v>
      </c>
      <c r="E37" s="53">
        <f t="shared" si="3"/>
      </c>
      <c r="F37" s="53">
        <f t="shared" si="3"/>
        <v>0.005000000000009663</v>
      </c>
      <c r="G37" s="53">
        <f t="shared" si="3"/>
        <v>0.7480000000000047</v>
      </c>
      <c r="H37" s="53">
        <f t="shared" si="3"/>
        <v>1.0760000000000076</v>
      </c>
      <c r="I37" s="53">
        <f t="shared" si="3"/>
        <v>1.3119999999999976</v>
      </c>
      <c r="J37" s="53">
        <f t="shared" si="3"/>
        <v>1.4849999999999994</v>
      </c>
      <c r="K37" s="53">
        <f t="shared" si="3"/>
        <v>1.6300000000000097</v>
      </c>
      <c r="L37" s="53">
        <f t="shared" si="3"/>
        <v>1.774000000000001</v>
      </c>
      <c r="M37" s="53">
        <f t="shared" si="3"/>
        <v>2.01100000000001</v>
      </c>
      <c r="N37" s="53">
        <f t="shared" si="3"/>
        <v>2.1200000000000045</v>
      </c>
      <c r="O37" s="53">
        <f t="shared" si="4"/>
        <v>2.219999999999999</v>
      </c>
      <c r="P37" s="53">
        <f t="shared" si="4"/>
        <v>2.3149999999999977</v>
      </c>
      <c r="Q37" s="53">
        <f t="shared" si="4"/>
        <v>2.4040000000000106</v>
      </c>
      <c r="R37" s="53">
        <f t="shared" si="4"/>
        <v>2.486000000000004</v>
      </c>
      <c r="S37" s="53">
        <f t="shared" si="4"/>
        <v>2.5630000000000024</v>
      </c>
      <c r="T37" s="53">
        <f t="shared" si="4"/>
        <v>2.63600000000001</v>
      </c>
      <c r="U37" s="53">
        <f t="shared" si="4"/>
        <v>2.7049999999999983</v>
      </c>
      <c r="V37" s="53">
        <f t="shared" si="4"/>
        <v>2.7700000000000102</v>
      </c>
      <c r="W37" s="53">
        <f t="shared" si="4"/>
        <v>2.832000000000008</v>
      </c>
      <c r="X37" s="53">
        <f t="shared" si="4"/>
        <v>2.8910000000000053</v>
      </c>
      <c r="Y37" s="53">
        <f t="shared" si="5"/>
        <v>2.9480000000000075</v>
      </c>
      <c r="Z37" s="53">
        <f t="shared" si="5"/>
        <v>3.0010000000000048</v>
      </c>
      <c r="AA37" s="53">
        <f t="shared" si="5"/>
        <v>3.0529999999999973</v>
      </c>
      <c r="AB37" s="53">
        <f t="shared" si="5"/>
        <v>3.103999999999999</v>
      </c>
      <c r="AC37" s="53">
        <f t="shared" si="5"/>
        <v>3.152000000000001</v>
      </c>
      <c r="AD37" s="53">
        <f t="shared" si="5"/>
        <v>3.2420000000000044</v>
      </c>
      <c r="AE37" s="53">
        <f t="shared" si="5"/>
        <v>3.3770000000000095</v>
      </c>
      <c r="AF37" s="53">
        <f t="shared" si="5"/>
        <v>3.793999999999997</v>
      </c>
      <c r="AG37" s="53">
        <f t="shared" si="5"/>
        <v>4.064000000000007</v>
      </c>
      <c r="AH37" s="53">
        <f t="shared" si="5"/>
        <v>4.295000000000002</v>
      </c>
    </row>
    <row r="38" spans="1:34" ht="12.75">
      <c r="A38" s="1"/>
      <c r="C38" s="93">
        <v>89.5</v>
      </c>
      <c r="D38" s="94">
        <v>91.28</v>
      </c>
      <c r="E38" s="53">
        <f t="shared" si="3"/>
        <v>0.06799999999999784</v>
      </c>
      <c r="F38" s="53">
        <f t="shared" si="3"/>
        <v>0.49500000000000455</v>
      </c>
      <c r="G38" s="53">
        <f t="shared" si="3"/>
        <v>1.2379999999999995</v>
      </c>
      <c r="H38" s="53">
        <f t="shared" si="3"/>
        <v>1.5660000000000025</v>
      </c>
      <c r="I38" s="53">
        <f t="shared" si="3"/>
        <v>1.8019999999999925</v>
      </c>
      <c r="J38" s="53">
        <f t="shared" si="3"/>
        <v>1.9749999999999943</v>
      </c>
      <c r="K38" s="53">
        <f t="shared" si="3"/>
        <v>2.1200000000000045</v>
      </c>
      <c r="L38" s="53">
        <f t="shared" si="3"/>
        <v>2.263999999999996</v>
      </c>
      <c r="M38" s="53">
        <f t="shared" si="3"/>
        <v>2.5010000000000048</v>
      </c>
      <c r="N38" s="53">
        <f t="shared" si="3"/>
        <v>2.6099999999999994</v>
      </c>
      <c r="O38" s="53">
        <f t="shared" si="4"/>
        <v>2.7099999999999937</v>
      </c>
      <c r="P38" s="53">
        <f t="shared" si="4"/>
        <v>2.8049999999999926</v>
      </c>
      <c r="Q38" s="53">
        <f t="shared" si="4"/>
        <v>2.8940000000000055</v>
      </c>
      <c r="R38" s="53">
        <f t="shared" si="4"/>
        <v>2.975999999999999</v>
      </c>
      <c r="S38" s="53">
        <f t="shared" si="4"/>
        <v>3.0529999999999973</v>
      </c>
      <c r="T38" s="53">
        <f t="shared" si="4"/>
        <v>3.1260000000000048</v>
      </c>
      <c r="U38" s="53">
        <f t="shared" si="4"/>
        <v>3.194999999999993</v>
      </c>
      <c r="V38" s="53">
        <f t="shared" si="4"/>
        <v>3.260000000000005</v>
      </c>
      <c r="W38" s="53">
        <f t="shared" si="4"/>
        <v>3.3220000000000027</v>
      </c>
      <c r="X38" s="53">
        <f t="shared" si="4"/>
        <v>3.3810000000000002</v>
      </c>
      <c r="Y38" s="53">
        <f t="shared" si="5"/>
        <v>3.4380000000000024</v>
      </c>
      <c r="Z38" s="53">
        <f t="shared" si="5"/>
        <v>3.4909999999999997</v>
      </c>
      <c r="AA38" s="53">
        <f t="shared" si="5"/>
        <v>3.542999999999992</v>
      </c>
      <c r="AB38" s="53">
        <f t="shared" si="5"/>
        <v>3.593999999999994</v>
      </c>
      <c r="AC38" s="53">
        <f t="shared" si="5"/>
        <v>3.641999999999996</v>
      </c>
      <c r="AD38" s="53">
        <f t="shared" si="5"/>
        <v>3.7319999999999993</v>
      </c>
      <c r="AE38" s="53">
        <f t="shared" si="5"/>
        <v>3.8670000000000044</v>
      </c>
      <c r="AF38" s="53">
        <f t="shared" si="5"/>
        <v>4.283999999999992</v>
      </c>
      <c r="AG38" s="53">
        <f t="shared" si="5"/>
        <v>4.554000000000002</v>
      </c>
      <c r="AH38" s="53">
        <f t="shared" si="5"/>
        <v>4.784999999999997</v>
      </c>
    </row>
    <row r="39" spans="1:34" ht="12.75">
      <c r="A39" s="1"/>
      <c r="C39" s="93">
        <v>92.33</v>
      </c>
      <c r="D39" s="94">
        <v>91.25</v>
      </c>
      <c r="E39" s="53">
        <f t="shared" si="3"/>
        <v>0.09799999999999898</v>
      </c>
      <c r="F39" s="53">
        <f t="shared" si="3"/>
        <v>0.5250000000000057</v>
      </c>
      <c r="G39" s="53">
        <f t="shared" si="3"/>
        <v>1.2680000000000007</v>
      </c>
      <c r="H39" s="53">
        <f t="shared" si="3"/>
        <v>1.5960000000000036</v>
      </c>
      <c r="I39" s="53">
        <f t="shared" si="3"/>
        <v>1.8319999999999936</v>
      </c>
      <c r="J39" s="53">
        <f t="shared" si="3"/>
        <v>2.0049999999999955</v>
      </c>
      <c r="K39" s="53">
        <f t="shared" si="3"/>
        <v>2.1500000000000057</v>
      </c>
      <c r="L39" s="53">
        <f t="shared" si="3"/>
        <v>2.293999999999997</v>
      </c>
      <c r="M39" s="53">
        <f t="shared" si="3"/>
        <v>2.531000000000006</v>
      </c>
      <c r="N39" s="53">
        <f t="shared" si="3"/>
        <v>2.6400000000000006</v>
      </c>
      <c r="O39" s="53">
        <f t="shared" si="4"/>
        <v>2.739999999999995</v>
      </c>
      <c r="P39" s="53">
        <f t="shared" si="4"/>
        <v>2.8349999999999937</v>
      </c>
      <c r="Q39" s="53">
        <f t="shared" si="4"/>
        <v>2.9240000000000066</v>
      </c>
      <c r="R39" s="53">
        <f t="shared" si="4"/>
        <v>3.0060000000000002</v>
      </c>
      <c r="S39" s="53">
        <f t="shared" si="4"/>
        <v>3.0829999999999984</v>
      </c>
      <c r="T39" s="53">
        <f t="shared" si="4"/>
        <v>3.156000000000006</v>
      </c>
      <c r="U39" s="53">
        <f t="shared" si="4"/>
        <v>3.2249999999999943</v>
      </c>
      <c r="V39" s="53">
        <f t="shared" si="4"/>
        <v>3.2900000000000063</v>
      </c>
      <c r="W39" s="53">
        <f t="shared" si="4"/>
        <v>3.352000000000004</v>
      </c>
      <c r="X39" s="53">
        <f t="shared" si="4"/>
        <v>3.4110000000000014</v>
      </c>
      <c r="Y39" s="53">
        <f t="shared" si="5"/>
        <v>3.4680000000000035</v>
      </c>
      <c r="Z39" s="53">
        <f t="shared" si="5"/>
        <v>3.521000000000001</v>
      </c>
      <c r="AA39" s="53">
        <f t="shared" si="5"/>
        <v>3.5729999999999933</v>
      </c>
      <c r="AB39" s="53">
        <f t="shared" si="5"/>
        <v>3.6239999999999952</v>
      </c>
      <c r="AC39" s="53">
        <f t="shared" si="5"/>
        <v>3.671999999999997</v>
      </c>
      <c r="AD39" s="53">
        <f t="shared" si="5"/>
        <v>3.7620000000000005</v>
      </c>
      <c r="AE39" s="53">
        <f t="shared" si="5"/>
        <v>3.8970000000000056</v>
      </c>
      <c r="AF39" s="53">
        <f t="shared" si="5"/>
        <v>4.313999999999993</v>
      </c>
      <c r="AG39" s="53">
        <f t="shared" si="5"/>
        <v>4.584000000000003</v>
      </c>
      <c r="AH39" s="53">
        <f t="shared" si="5"/>
        <v>4.814999999999998</v>
      </c>
    </row>
    <row r="40" spans="1:34" ht="12.75">
      <c r="A40" s="1"/>
      <c r="C40" s="93">
        <v>95.33</v>
      </c>
      <c r="D40" s="94">
        <v>93.75</v>
      </c>
      <c r="E40" s="53">
        <f aca="true" t="shared" si="6" ref="E40:T49">IF(E$2&lt;$D40,"",E$2-$D40)</f>
      </c>
      <c r="F40" s="53">
        <f t="shared" si="6"/>
      </c>
      <c r="G40" s="53">
        <f t="shared" si="6"/>
      </c>
      <c r="H40" s="53">
        <f t="shared" si="6"/>
      </c>
      <c r="I40" s="53">
        <f t="shared" si="6"/>
      </c>
      <c r="J40" s="53">
        <f t="shared" si="6"/>
      </c>
      <c r="K40" s="53">
        <f t="shared" si="6"/>
      </c>
      <c r="L40" s="53">
        <f t="shared" si="6"/>
      </c>
      <c r="M40" s="53">
        <f t="shared" si="6"/>
        <v>0.03100000000000591</v>
      </c>
      <c r="N40" s="53">
        <f t="shared" si="6"/>
        <v>0.14000000000000057</v>
      </c>
      <c r="O40" s="53">
        <f t="shared" si="6"/>
        <v>0.23999999999999488</v>
      </c>
      <c r="P40" s="53">
        <f t="shared" si="6"/>
        <v>0.33499999999999375</v>
      </c>
      <c r="Q40" s="53">
        <f t="shared" si="6"/>
        <v>0.4240000000000066</v>
      </c>
      <c r="R40" s="53">
        <f t="shared" si="6"/>
        <v>0.5060000000000002</v>
      </c>
      <c r="S40" s="53">
        <f t="shared" si="6"/>
        <v>0.5829999999999984</v>
      </c>
      <c r="T40" s="53">
        <f t="shared" si="6"/>
        <v>0.6560000000000059</v>
      </c>
      <c r="U40" s="53">
        <f aca="true" t="shared" si="7" ref="U40:AH49">IF(U$2&lt;$D40,"",U$2-$D40)</f>
        <v>0.7249999999999943</v>
      </c>
      <c r="V40" s="53">
        <f t="shared" si="7"/>
        <v>0.7900000000000063</v>
      </c>
      <c r="W40" s="53">
        <f t="shared" si="7"/>
        <v>0.8520000000000039</v>
      </c>
      <c r="X40" s="53">
        <f t="shared" si="7"/>
        <v>0.9110000000000014</v>
      </c>
      <c r="Y40" s="53">
        <f t="shared" si="7"/>
        <v>0.9680000000000035</v>
      </c>
      <c r="Z40" s="53">
        <f t="shared" si="7"/>
        <v>1.0210000000000008</v>
      </c>
      <c r="AA40" s="53">
        <f t="shared" si="7"/>
        <v>1.0729999999999933</v>
      </c>
      <c r="AB40" s="53">
        <f t="shared" si="7"/>
        <v>1.1239999999999952</v>
      </c>
      <c r="AC40" s="53">
        <f t="shared" si="7"/>
        <v>1.171999999999997</v>
      </c>
      <c r="AD40" s="53">
        <f t="shared" si="7"/>
        <v>1.2620000000000005</v>
      </c>
      <c r="AE40" s="53">
        <f t="shared" si="7"/>
        <v>1.3970000000000056</v>
      </c>
      <c r="AF40" s="53">
        <f t="shared" si="7"/>
        <v>1.813999999999993</v>
      </c>
      <c r="AG40" s="53">
        <f t="shared" si="7"/>
        <v>2.084000000000003</v>
      </c>
      <c r="AH40" s="53">
        <f t="shared" si="7"/>
        <v>2.3149999999999977</v>
      </c>
    </row>
    <row r="41" spans="1:34" ht="12.75">
      <c r="A41" s="1"/>
      <c r="C41" s="93">
        <v>97.083</v>
      </c>
      <c r="D41" s="94">
        <v>92.33</v>
      </c>
      <c r="E41" s="53">
        <f t="shared" si="6"/>
      </c>
      <c r="F41" s="53">
        <f t="shared" si="6"/>
      </c>
      <c r="G41" s="53">
        <f t="shared" si="6"/>
        <v>0.1880000000000024</v>
      </c>
      <c r="H41" s="53">
        <f t="shared" si="6"/>
        <v>0.5160000000000053</v>
      </c>
      <c r="I41" s="53">
        <f t="shared" si="6"/>
        <v>0.7519999999999953</v>
      </c>
      <c r="J41" s="53">
        <f t="shared" si="6"/>
        <v>0.9249999999999972</v>
      </c>
      <c r="K41" s="53">
        <f t="shared" si="6"/>
        <v>1.0700000000000074</v>
      </c>
      <c r="L41" s="53">
        <f t="shared" si="6"/>
        <v>1.2139999999999986</v>
      </c>
      <c r="M41" s="53">
        <f t="shared" si="6"/>
        <v>1.4510000000000076</v>
      </c>
      <c r="N41" s="53">
        <f t="shared" si="6"/>
        <v>1.5600000000000023</v>
      </c>
      <c r="O41" s="53">
        <f t="shared" si="6"/>
        <v>1.6599999999999966</v>
      </c>
      <c r="P41" s="53">
        <f t="shared" si="6"/>
        <v>1.7549999999999955</v>
      </c>
      <c r="Q41" s="53">
        <f t="shared" si="6"/>
        <v>1.8440000000000083</v>
      </c>
      <c r="R41" s="53">
        <f t="shared" si="6"/>
        <v>1.926000000000002</v>
      </c>
      <c r="S41" s="53">
        <f t="shared" si="6"/>
        <v>2.003</v>
      </c>
      <c r="T41" s="53">
        <f t="shared" si="6"/>
        <v>2.0760000000000076</v>
      </c>
      <c r="U41" s="53">
        <f t="shared" si="7"/>
        <v>2.144999999999996</v>
      </c>
      <c r="V41" s="53">
        <f t="shared" si="7"/>
        <v>2.210000000000008</v>
      </c>
      <c r="W41" s="53">
        <f t="shared" si="7"/>
        <v>2.2720000000000056</v>
      </c>
      <c r="X41" s="53">
        <f t="shared" si="7"/>
        <v>2.331000000000003</v>
      </c>
      <c r="Y41" s="53">
        <f t="shared" si="7"/>
        <v>2.3880000000000052</v>
      </c>
      <c r="Z41" s="53">
        <f t="shared" si="7"/>
        <v>2.4410000000000025</v>
      </c>
      <c r="AA41" s="53">
        <f t="shared" si="7"/>
        <v>2.492999999999995</v>
      </c>
      <c r="AB41" s="53">
        <f t="shared" si="7"/>
        <v>2.543999999999997</v>
      </c>
      <c r="AC41" s="53">
        <f t="shared" si="7"/>
        <v>2.5919999999999987</v>
      </c>
      <c r="AD41" s="53">
        <f t="shared" si="7"/>
        <v>2.682000000000002</v>
      </c>
      <c r="AE41" s="53">
        <f t="shared" si="7"/>
        <v>2.8170000000000073</v>
      </c>
      <c r="AF41" s="53">
        <f t="shared" si="7"/>
        <v>3.2339999999999947</v>
      </c>
      <c r="AG41" s="53">
        <f t="shared" si="7"/>
        <v>3.504000000000005</v>
      </c>
      <c r="AH41" s="53">
        <f t="shared" si="7"/>
        <v>3.7349999999999994</v>
      </c>
    </row>
    <row r="42" spans="3:34" ht="12.75">
      <c r="C42" s="93">
        <v>100.417</v>
      </c>
      <c r="D42" s="94">
        <v>92.42</v>
      </c>
      <c r="E42" s="53">
        <f t="shared" si="6"/>
      </c>
      <c r="F42" s="53">
        <f t="shared" si="6"/>
      </c>
      <c r="G42" s="53">
        <f t="shared" si="6"/>
        <v>0.09799999999999898</v>
      </c>
      <c r="H42" s="53">
        <f t="shared" si="6"/>
        <v>0.42600000000000193</v>
      </c>
      <c r="I42" s="53">
        <f t="shared" si="6"/>
        <v>0.6619999999999919</v>
      </c>
      <c r="J42" s="53">
        <f t="shared" si="6"/>
        <v>0.8349999999999937</v>
      </c>
      <c r="K42" s="53">
        <f t="shared" si="6"/>
        <v>0.980000000000004</v>
      </c>
      <c r="L42" s="53">
        <f t="shared" si="6"/>
        <v>1.1239999999999952</v>
      </c>
      <c r="M42" s="53">
        <f t="shared" si="6"/>
        <v>1.3610000000000042</v>
      </c>
      <c r="N42" s="53">
        <f t="shared" si="6"/>
        <v>1.4699999999999989</v>
      </c>
      <c r="O42" s="53">
        <f t="shared" si="6"/>
        <v>1.5699999999999932</v>
      </c>
      <c r="P42" s="53">
        <f t="shared" si="6"/>
        <v>1.664999999999992</v>
      </c>
      <c r="Q42" s="53">
        <f t="shared" si="6"/>
        <v>1.7540000000000049</v>
      </c>
      <c r="R42" s="53">
        <f t="shared" si="6"/>
        <v>1.8359999999999985</v>
      </c>
      <c r="S42" s="53">
        <f t="shared" si="6"/>
        <v>1.9129999999999967</v>
      </c>
      <c r="T42" s="53">
        <f t="shared" si="6"/>
        <v>1.9860000000000042</v>
      </c>
      <c r="U42" s="53">
        <f t="shared" si="7"/>
        <v>2.0549999999999926</v>
      </c>
      <c r="V42" s="53">
        <f t="shared" si="7"/>
        <v>2.1200000000000045</v>
      </c>
      <c r="W42" s="53">
        <f t="shared" si="7"/>
        <v>2.182000000000002</v>
      </c>
      <c r="X42" s="53">
        <f t="shared" si="7"/>
        <v>2.2409999999999997</v>
      </c>
      <c r="Y42" s="53">
        <f t="shared" si="7"/>
        <v>2.298000000000002</v>
      </c>
      <c r="Z42" s="53">
        <f t="shared" si="7"/>
        <v>2.350999999999999</v>
      </c>
      <c r="AA42" s="53">
        <f t="shared" si="7"/>
        <v>2.4029999999999916</v>
      </c>
      <c r="AB42" s="53">
        <f t="shared" si="7"/>
        <v>2.4539999999999935</v>
      </c>
      <c r="AC42" s="53">
        <f t="shared" si="7"/>
        <v>2.5019999999999953</v>
      </c>
      <c r="AD42" s="53">
        <f t="shared" si="7"/>
        <v>2.5919999999999987</v>
      </c>
      <c r="AE42" s="53">
        <f t="shared" si="7"/>
        <v>2.727000000000004</v>
      </c>
      <c r="AF42" s="53">
        <f t="shared" si="7"/>
        <v>3.1439999999999912</v>
      </c>
      <c r="AG42" s="53">
        <f t="shared" si="7"/>
        <v>3.4140000000000015</v>
      </c>
      <c r="AH42" s="53">
        <f t="shared" si="7"/>
        <v>3.644999999999996</v>
      </c>
    </row>
    <row r="43" spans="3:34" ht="12.75">
      <c r="C43" s="95">
        <v>110</v>
      </c>
      <c r="D43" s="95">
        <v>93</v>
      </c>
      <c r="E43" s="53">
        <f t="shared" si="6"/>
      </c>
      <c r="F43" s="53">
        <f t="shared" si="6"/>
      </c>
      <c r="G43" s="53">
        <f t="shared" si="6"/>
      </c>
      <c r="H43" s="53">
        <f t="shared" si="6"/>
      </c>
      <c r="I43" s="53">
        <f t="shared" si="6"/>
        <v>0.08199999999999363</v>
      </c>
      <c r="J43" s="53">
        <f t="shared" si="6"/>
        <v>0.25499999999999545</v>
      </c>
      <c r="K43" s="53">
        <f t="shared" si="6"/>
        <v>0.4000000000000057</v>
      </c>
      <c r="L43" s="53">
        <f t="shared" si="6"/>
        <v>0.5439999999999969</v>
      </c>
      <c r="M43" s="53">
        <f t="shared" si="6"/>
        <v>0.7810000000000059</v>
      </c>
      <c r="N43" s="53">
        <f t="shared" si="6"/>
        <v>0.8900000000000006</v>
      </c>
      <c r="O43" s="53">
        <f t="shared" si="6"/>
        <v>0.9899999999999949</v>
      </c>
      <c r="P43" s="53">
        <f t="shared" si="6"/>
        <v>1.0849999999999937</v>
      </c>
      <c r="Q43" s="53">
        <f t="shared" si="6"/>
        <v>1.1740000000000066</v>
      </c>
      <c r="R43" s="53">
        <f t="shared" si="6"/>
        <v>1.2560000000000002</v>
      </c>
      <c r="S43" s="53">
        <f t="shared" si="6"/>
        <v>1.3329999999999984</v>
      </c>
      <c r="T43" s="53">
        <f t="shared" si="6"/>
        <v>1.406000000000006</v>
      </c>
      <c r="U43" s="53">
        <f t="shared" si="7"/>
        <v>1.4749999999999943</v>
      </c>
      <c r="V43" s="53">
        <f t="shared" si="7"/>
        <v>1.5400000000000063</v>
      </c>
      <c r="W43" s="53">
        <f t="shared" si="7"/>
        <v>1.6020000000000039</v>
      </c>
      <c r="X43" s="53">
        <f t="shared" si="7"/>
        <v>1.6610000000000014</v>
      </c>
      <c r="Y43" s="53">
        <f t="shared" si="7"/>
        <v>1.7180000000000035</v>
      </c>
      <c r="Z43" s="53">
        <f t="shared" si="7"/>
        <v>1.7710000000000008</v>
      </c>
      <c r="AA43" s="53">
        <f t="shared" si="7"/>
        <v>1.8229999999999933</v>
      </c>
      <c r="AB43" s="53">
        <f t="shared" si="7"/>
        <v>1.8739999999999952</v>
      </c>
      <c r="AC43" s="53">
        <f t="shared" si="7"/>
        <v>1.921999999999997</v>
      </c>
      <c r="AD43" s="53">
        <f t="shared" si="7"/>
        <v>2.0120000000000005</v>
      </c>
      <c r="AE43" s="53">
        <f t="shared" si="7"/>
        <v>2.1470000000000056</v>
      </c>
      <c r="AF43" s="53">
        <f t="shared" si="7"/>
        <v>2.563999999999993</v>
      </c>
      <c r="AG43" s="53">
        <f t="shared" si="7"/>
        <v>2.834000000000003</v>
      </c>
      <c r="AH43" s="53">
        <f t="shared" si="7"/>
        <v>3.0649999999999977</v>
      </c>
    </row>
    <row r="44" spans="3:34" ht="12.75">
      <c r="C44" s="95">
        <v>115</v>
      </c>
      <c r="D44" s="95">
        <v>93.5</v>
      </c>
      <c r="E44" s="53">
        <f t="shared" si="6"/>
      </c>
      <c r="F44" s="53">
        <f t="shared" si="6"/>
      </c>
      <c r="G44" s="53">
        <f t="shared" si="6"/>
      </c>
      <c r="H44" s="53">
        <f t="shared" si="6"/>
      </c>
      <c r="I44" s="53">
        <f t="shared" si="6"/>
      </c>
      <c r="J44" s="53">
        <f t="shared" si="6"/>
      </c>
      <c r="K44" s="53">
        <f t="shared" si="6"/>
      </c>
      <c r="L44" s="53">
        <f t="shared" si="6"/>
        <v>0.04399999999999693</v>
      </c>
      <c r="M44" s="53">
        <f t="shared" si="6"/>
        <v>0.2810000000000059</v>
      </c>
      <c r="N44" s="53">
        <f t="shared" si="6"/>
        <v>0.39000000000000057</v>
      </c>
      <c r="O44" s="53">
        <f t="shared" si="6"/>
        <v>0.4899999999999949</v>
      </c>
      <c r="P44" s="53">
        <f t="shared" si="6"/>
        <v>0.5849999999999937</v>
      </c>
      <c r="Q44" s="53">
        <f t="shared" si="6"/>
        <v>0.6740000000000066</v>
      </c>
      <c r="R44" s="53">
        <f t="shared" si="6"/>
        <v>0.7560000000000002</v>
      </c>
      <c r="S44" s="53">
        <f t="shared" si="6"/>
        <v>0.8329999999999984</v>
      </c>
      <c r="T44" s="53">
        <f t="shared" si="6"/>
        <v>0.9060000000000059</v>
      </c>
      <c r="U44" s="53">
        <f t="shared" si="7"/>
        <v>0.9749999999999943</v>
      </c>
      <c r="V44" s="53">
        <f t="shared" si="7"/>
        <v>1.0400000000000063</v>
      </c>
      <c r="W44" s="53">
        <f t="shared" si="7"/>
        <v>1.1020000000000039</v>
      </c>
      <c r="X44" s="53">
        <f t="shared" si="7"/>
        <v>1.1610000000000014</v>
      </c>
      <c r="Y44" s="53">
        <f t="shared" si="7"/>
        <v>1.2180000000000035</v>
      </c>
      <c r="Z44" s="53">
        <f t="shared" si="7"/>
        <v>1.2710000000000008</v>
      </c>
      <c r="AA44" s="53">
        <f t="shared" si="7"/>
        <v>1.3229999999999933</v>
      </c>
      <c r="AB44" s="53">
        <f t="shared" si="7"/>
        <v>1.3739999999999952</v>
      </c>
      <c r="AC44" s="53">
        <f t="shared" si="7"/>
        <v>1.421999999999997</v>
      </c>
      <c r="AD44" s="53">
        <f t="shared" si="7"/>
        <v>1.5120000000000005</v>
      </c>
      <c r="AE44" s="53">
        <f t="shared" si="7"/>
        <v>1.6470000000000056</v>
      </c>
      <c r="AF44" s="53">
        <f t="shared" si="7"/>
        <v>2.063999999999993</v>
      </c>
      <c r="AG44" s="53">
        <f t="shared" si="7"/>
        <v>2.334000000000003</v>
      </c>
      <c r="AH44" s="53">
        <f t="shared" si="7"/>
        <v>2.5649999999999977</v>
      </c>
    </row>
    <row r="45" spans="3:34" ht="12.75">
      <c r="C45" s="95">
        <v>120</v>
      </c>
      <c r="D45" s="95">
        <v>94</v>
      </c>
      <c r="E45" s="53">
        <f t="shared" si="6"/>
      </c>
      <c r="F45" s="53">
        <f t="shared" si="6"/>
      </c>
      <c r="G45" s="53">
        <f t="shared" si="6"/>
      </c>
      <c r="H45" s="53">
        <f t="shared" si="6"/>
      </c>
      <c r="I45" s="53">
        <f t="shared" si="6"/>
      </c>
      <c r="J45" s="53">
        <f t="shared" si="6"/>
      </c>
      <c r="K45" s="53">
        <f t="shared" si="6"/>
      </c>
      <c r="L45" s="53">
        <f t="shared" si="6"/>
      </c>
      <c r="M45" s="53">
        <f t="shared" si="6"/>
      </c>
      <c r="N45" s="53">
        <f t="shared" si="6"/>
      </c>
      <c r="O45" s="53">
        <f t="shared" si="6"/>
      </c>
      <c r="P45" s="53">
        <f t="shared" si="6"/>
        <v>0.08499999999999375</v>
      </c>
      <c r="Q45" s="53">
        <f t="shared" si="6"/>
        <v>0.1740000000000066</v>
      </c>
      <c r="R45" s="53">
        <f t="shared" si="6"/>
        <v>0.2560000000000002</v>
      </c>
      <c r="S45" s="53">
        <f t="shared" si="6"/>
        <v>0.3329999999999984</v>
      </c>
      <c r="T45" s="53">
        <f t="shared" si="6"/>
        <v>0.4060000000000059</v>
      </c>
      <c r="U45" s="53">
        <f t="shared" si="7"/>
        <v>0.4749999999999943</v>
      </c>
      <c r="V45" s="53">
        <f t="shared" si="7"/>
        <v>0.5400000000000063</v>
      </c>
      <c r="W45" s="53">
        <f t="shared" si="7"/>
        <v>0.6020000000000039</v>
      </c>
      <c r="X45" s="53">
        <f t="shared" si="7"/>
        <v>0.6610000000000014</v>
      </c>
      <c r="Y45" s="53">
        <f t="shared" si="7"/>
        <v>0.7180000000000035</v>
      </c>
      <c r="Z45" s="53">
        <f t="shared" si="7"/>
        <v>0.7710000000000008</v>
      </c>
      <c r="AA45" s="53">
        <f t="shared" si="7"/>
        <v>0.8229999999999933</v>
      </c>
      <c r="AB45" s="53">
        <f t="shared" si="7"/>
        <v>0.8739999999999952</v>
      </c>
      <c r="AC45" s="53">
        <f t="shared" si="7"/>
        <v>0.921999999999997</v>
      </c>
      <c r="AD45" s="53">
        <f t="shared" si="7"/>
        <v>1.0120000000000005</v>
      </c>
      <c r="AE45" s="53">
        <f t="shared" si="7"/>
        <v>1.1470000000000056</v>
      </c>
      <c r="AF45" s="53">
        <f t="shared" si="7"/>
        <v>1.563999999999993</v>
      </c>
      <c r="AG45" s="53">
        <f t="shared" si="7"/>
        <v>1.8340000000000032</v>
      </c>
      <c r="AH45" s="53">
        <f t="shared" si="7"/>
        <v>2.0649999999999977</v>
      </c>
    </row>
    <row r="46" spans="3:34" ht="12.75">
      <c r="C46" s="95">
        <v>125</v>
      </c>
      <c r="D46" s="95">
        <v>94.5</v>
      </c>
      <c r="E46" s="53">
        <f t="shared" si="6"/>
      </c>
      <c r="F46" s="53">
        <f t="shared" si="6"/>
      </c>
      <c r="G46" s="53">
        <f t="shared" si="6"/>
      </c>
      <c r="H46" s="53">
        <f t="shared" si="6"/>
      </c>
      <c r="I46" s="53">
        <f t="shared" si="6"/>
      </c>
      <c r="J46" s="53">
        <f t="shared" si="6"/>
      </c>
      <c r="K46" s="53">
        <f t="shared" si="6"/>
      </c>
      <c r="L46" s="53">
        <f t="shared" si="6"/>
      </c>
      <c r="M46" s="53">
        <f t="shared" si="6"/>
      </c>
      <c r="N46" s="53">
        <f t="shared" si="6"/>
      </c>
      <c r="O46" s="53">
        <f t="shared" si="6"/>
      </c>
      <c r="P46" s="53">
        <f t="shared" si="6"/>
      </c>
      <c r="Q46" s="53">
        <f t="shared" si="6"/>
      </c>
      <c r="R46" s="53">
        <f t="shared" si="6"/>
      </c>
      <c r="S46" s="53">
        <f t="shared" si="6"/>
      </c>
      <c r="T46" s="53">
        <f t="shared" si="6"/>
      </c>
      <c r="U46" s="53">
        <f t="shared" si="7"/>
      </c>
      <c r="V46" s="53">
        <f t="shared" si="7"/>
        <v>0.04000000000000625</v>
      </c>
      <c r="W46" s="53">
        <f t="shared" si="7"/>
        <v>0.10200000000000387</v>
      </c>
      <c r="X46" s="53">
        <f t="shared" si="7"/>
        <v>0.16100000000000136</v>
      </c>
      <c r="Y46" s="53">
        <f t="shared" si="7"/>
        <v>0.21800000000000352</v>
      </c>
      <c r="Z46" s="53">
        <f t="shared" si="7"/>
        <v>0.2710000000000008</v>
      </c>
      <c r="AA46" s="53">
        <f t="shared" si="7"/>
        <v>0.3229999999999933</v>
      </c>
      <c r="AB46" s="53">
        <f t="shared" si="7"/>
        <v>0.3739999999999952</v>
      </c>
      <c r="AC46" s="53">
        <f t="shared" si="7"/>
        <v>0.42199999999999704</v>
      </c>
      <c r="AD46" s="53">
        <f t="shared" si="7"/>
        <v>0.5120000000000005</v>
      </c>
      <c r="AE46" s="53">
        <f t="shared" si="7"/>
        <v>0.6470000000000056</v>
      </c>
      <c r="AF46" s="53">
        <f t="shared" si="7"/>
        <v>1.063999999999993</v>
      </c>
      <c r="AG46" s="53">
        <f t="shared" si="7"/>
        <v>1.3340000000000032</v>
      </c>
      <c r="AH46" s="53">
        <f t="shared" si="7"/>
        <v>1.5649999999999977</v>
      </c>
    </row>
    <row r="47" spans="3:34" ht="12.75">
      <c r="C47" s="95">
        <v>130</v>
      </c>
      <c r="D47" s="95">
        <v>95</v>
      </c>
      <c r="E47" s="53">
        <f t="shared" si="6"/>
      </c>
      <c r="F47" s="53">
        <f t="shared" si="6"/>
      </c>
      <c r="G47" s="53">
        <f t="shared" si="6"/>
      </c>
      <c r="H47" s="53">
        <f t="shared" si="6"/>
      </c>
      <c r="I47" s="53">
        <f t="shared" si="6"/>
      </c>
      <c r="J47" s="53">
        <f t="shared" si="6"/>
      </c>
      <c r="K47" s="53">
        <f t="shared" si="6"/>
      </c>
      <c r="L47" s="53">
        <f t="shared" si="6"/>
      </c>
      <c r="M47" s="53">
        <f t="shared" si="6"/>
      </c>
      <c r="N47" s="53">
        <f t="shared" si="6"/>
      </c>
      <c r="O47" s="53">
        <f t="shared" si="6"/>
      </c>
      <c r="P47" s="53">
        <f t="shared" si="6"/>
      </c>
      <c r="Q47" s="53">
        <f t="shared" si="6"/>
      </c>
      <c r="R47" s="53">
        <f t="shared" si="6"/>
      </c>
      <c r="S47" s="53">
        <f t="shared" si="6"/>
      </c>
      <c r="T47" s="53">
        <f t="shared" si="6"/>
      </c>
      <c r="U47" s="53">
        <f t="shared" si="7"/>
      </c>
      <c r="V47" s="53">
        <f t="shared" si="7"/>
      </c>
      <c r="W47" s="53">
        <f t="shared" si="7"/>
      </c>
      <c r="X47" s="53">
        <f t="shared" si="7"/>
      </c>
      <c r="Y47" s="53">
        <f t="shared" si="7"/>
      </c>
      <c r="Z47" s="53">
        <f t="shared" si="7"/>
      </c>
      <c r="AA47" s="53">
        <f t="shared" si="7"/>
      </c>
      <c r="AB47" s="53">
        <f t="shared" si="7"/>
      </c>
      <c r="AC47" s="53">
        <f t="shared" si="7"/>
      </c>
      <c r="AD47" s="53">
        <f t="shared" si="7"/>
        <v>0.012000000000000455</v>
      </c>
      <c r="AE47" s="53">
        <f t="shared" si="7"/>
        <v>0.14700000000000557</v>
      </c>
      <c r="AF47" s="53">
        <f t="shared" si="7"/>
        <v>0.563999999999993</v>
      </c>
      <c r="AG47" s="53">
        <f t="shared" si="7"/>
        <v>0.8340000000000032</v>
      </c>
      <c r="AH47" s="53">
        <f t="shared" si="7"/>
        <v>1.0649999999999977</v>
      </c>
    </row>
    <row r="48" spans="3:34" ht="12.75">
      <c r="C48" s="99">
        <v>135</v>
      </c>
      <c r="D48" s="99">
        <v>95.5</v>
      </c>
      <c r="E48" s="53">
        <f t="shared" si="6"/>
      </c>
      <c r="F48" s="53">
        <f t="shared" si="6"/>
      </c>
      <c r="G48" s="53">
        <f t="shared" si="6"/>
      </c>
      <c r="H48" s="53">
        <f t="shared" si="6"/>
      </c>
      <c r="I48" s="53">
        <f t="shared" si="6"/>
      </c>
      <c r="J48" s="53">
        <f t="shared" si="6"/>
      </c>
      <c r="K48" s="53">
        <f t="shared" si="6"/>
      </c>
      <c r="L48" s="53">
        <f t="shared" si="6"/>
      </c>
      <c r="M48" s="53">
        <f t="shared" si="6"/>
      </c>
      <c r="N48" s="53">
        <f t="shared" si="6"/>
      </c>
      <c r="O48" s="53">
        <f t="shared" si="6"/>
      </c>
      <c r="P48" s="53">
        <f t="shared" si="6"/>
      </c>
      <c r="Q48" s="53">
        <f t="shared" si="6"/>
      </c>
      <c r="R48" s="53">
        <f t="shared" si="6"/>
      </c>
      <c r="S48" s="53">
        <f t="shared" si="6"/>
      </c>
      <c r="T48" s="53">
        <f t="shared" si="6"/>
      </c>
      <c r="U48" s="53">
        <f t="shared" si="7"/>
      </c>
      <c r="V48" s="53">
        <f t="shared" si="7"/>
      </c>
      <c r="W48" s="53">
        <f t="shared" si="7"/>
      </c>
      <c r="X48" s="53">
        <f t="shared" si="7"/>
      </c>
      <c r="Y48" s="53">
        <f t="shared" si="7"/>
      </c>
      <c r="Z48" s="53">
        <f t="shared" si="7"/>
      </c>
      <c r="AA48" s="53">
        <f t="shared" si="7"/>
      </c>
      <c r="AB48" s="53">
        <f t="shared" si="7"/>
      </c>
      <c r="AC48" s="53">
        <f t="shared" si="7"/>
      </c>
      <c r="AD48" s="53">
        <f t="shared" si="7"/>
      </c>
      <c r="AE48" s="53">
        <f t="shared" si="7"/>
      </c>
      <c r="AF48" s="53">
        <f t="shared" si="7"/>
        <v>0.06399999999999295</v>
      </c>
      <c r="AG48" s="53">
        <f t="shared" si="7"/>
        <v>0.3340000000000032</v>
      </c>
      <c r="AH48" s="53">
        <f t="shared" si="7"/>
        <v>0.5649999999999977</v>
      </c>
    </row>
    <row r="49" spans="3:34" ht="12.75">
      <c r="C49" s="99">
        <v>140</v>
      </c>
      <c r="D49" s="99">
        <v>96</v>
      </c>
      <c r="E49" s="53">
        <f t="shared" si="6"/>
      </c>
      <c r="F49" s="53">
        <f t="shared" si="6"/>
      </c>
      <c r="G49" s="53">
        <f t="shared" si="6"/>
      </c>
      <c r="H49" s="53">
        <f t="shared" si="6"/>
      </c>
      <c r="I49" s="53">
        <f t="shared" si="6"/>
      </c>
      <c r="J49" s="53">
        <f t="shared" si="6"/>
      </c>
      <c r="K49" s="53">
        <f t="shared" si="6"/>
      </c>
      <c r="L49" s="53">
        <f t="shared" si="6"/>
      </c>
      <c r="M49" s="53">
        <f t="shared" si="6"/>
      </c>
      <c r="N49" s="53">
        <f t="shared" si="6"/>
      </c>
      <c r="O49" s="53">
        <f t="shared" si="6"/>
      </c>
      <c r="P49" s="53">
        <f t="shared" si="6"/>
      </c>
      <c r="Q49" s="53">
        <f t="shared" si="6"/>
      </c>
      <c r="R49" s="53">
        <f t="shared" si="6"/>
      </c>
      <c r="S49" s="53">
        <f t="shared" si="6"/>
      </c>
      <c r="T49" s="53">
        <f t="shared" si="6"/>
      </c>
      <c r="U49" s="53">
        <f t="shared" si="7"/>
      </c>
      <c r="V49" s="53">
        <f t="shared" si="7"/>
      </c>
      <c r="W49" s="53">
        <f t="shared" si="7"/>
      </c>
      <c r="X49" s="53">
        <f t="shared" si="7"/>
      </c>
      <c r="Y49" s="53">
        <f t="shared" si="7"/>
      </c>
      <c r="Z49" s="53">
        <f t="shared" si="7"/>
      </c>
      <c r="AA49" s="53">
        <f t="shared" si="7"/>
      </c>
      <c r="AB49" s="53">
        <f t="shared" si="7"/>
      </c>
      <c r="AC49" s="53">
        <f t="shared" si="7"/>
      </c>
      <c r="AD49" s="53">
        <f t="shared" si="7"/>
      </c>
      <c r="AE49" s="53">
        <f t="shared" si="7"/>
      </c>
      <c r="AF49" s="53">
        <f t="shared" si="7"/>
      </c>
      <c r="AG49" s="53">
        <f t="shared" si="7"/>
      </c>
      <c r="AH49" s="53">
        <f t="shared" si="7"/>
        <v>0.06499999999999773</v>
      </c>
    </row>
    <row r="50" spans="3:34" ht="12.75">
      <c r="C50" s="63"/>
      <c r="D50" s="6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3:34" ht="12.75">
      <c r="C51" s="63"/>
      <c r="D51" s="6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3:34" ht="12.75">
      <c r="C52" s="63"/>
      <c r="D52" s="6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3:34" ht="12.75">
      <c r="C53" s="63"/>
      <c r="D53" s="6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5:34" ht="12.75"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5:34" ht="12.75"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5:34" ht="12.75"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</row>
    <row r="57" spans="5:34" ht="12.75"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</row>
    <row r="58" spans="5:34" ht="12.75"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5:34" ht="12.75"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5:34" ht="12.75"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AJ60"/>
  <sheetViews>
    <sheetView zoomScale="85" zoomScaleNormal="85" workbookViewId="0" topLeftCell="A1">
      <selection activeCell="D31" sqref="D31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12.140625" style="1" bestFit="1" customWidth="1"/>
    <col min="16" max="28" width="9.140625" style="1" customWidth="1"/>
  </cols>
  <sheetData>
    <row r="1" spans="4:35" ht="12.75">
      <c r="D1" s="9" t="s">
        <v>16</v>
      </c>
      <c r="E1" s="9">
        <v>1</v>
      </c>
      <c r="F1" s="9">
        <v>2</v>
      </c>
      <c r="G1" s="9">
        <v>3</v>
      </c>
      <c r="H1" s="9">
        <v>4</v>
      </c>
      <c r="I1" s="9">
        <v>5</v>
      </c>
      <c r="J1" s="9">
        <v>6</v>
      </c>
      <c r="K1" s="9">
        <v>7</v>
      </c>
      <c r="L1" s="9">
        <v>8</v>
      </c>
      <c r="M1" s="9">
        <v>9</v>
      </c>
      <c r="N1" s="9">
        <v>10</v>
      </c>
      <c r="O1" s="9">
        <v>11</v>
      </c>
      <c r="P1" s="9">
        <v>12</v>
      </c>
      <c r="Q1" s="9">
        <v>13</v>
      </c>
      <c r="R1" s="9">
        <v>14</v>
      </c>
      <c r="S1" s="9">
        <v>15</v>
      </c>
      <c r="T1" s="9">
        <v>16</v>
      </c>
      <c r="U1" s="9">
        <v>17</v>
      </c>
      <c r="V1" s="9">
        <v>18</v>
      </c>
      <c r="W1" s="9">
        <v>19</v>
      </c>
      <c r="X1" s="9">
        <v>20</v>
      </c>
      <c r="Y1" s="9">
        <v>21</v>
      </c>
      <c r="Z1" s="9">
        <v>22</v>
      </c>
      <c r="AA1" s="9">
        <v>23</v>
      </c>
      <c r="AB1" s="9">
        <v>24</v>
      </c>
      <c r="AC1" s="9">
        <v>25</v>
      </c>
      <c r="AD1" s="9">
        <v>26</v>
      </c>
      <c r="AE1" s="9">
        <v>27</v>
      </c>
      <c r="AF1" s="9">
        <v>28</v>
      </c>
      <c r="AG1" s="9">
        <v>29</v>
      </c>
      <c r="AH1" s="9">
        <v>30</v>
      </c>
      <c r="AI1" s="64" t="s">
        <v>27</v>
      </c>
    </row>
    <row r="2" spans="1:36" ht="12.75" customHeight="1">
      <c r="A2" s="1"/>
      <c r="C2" s="46"/>
      <c r="D2" s="11">
        <f>MIN(C14:C104)</f>
        <v>0</v>
      </c>
      <c r="E2" s="10">
        <f>Stage_QPlots!$Q3</f>
        <v>92.424</v>
      </c>
      <c r="F2" s="10">
        <f>Stage_QPlots!$Q4</f>
        <v>92.804</v>
      </c>
      <c r="G2" s="10">
        <f>Stage_QPlots!$Q5</f>
        <v>93.542</v>
      </c>
      <c r="H2" s="10">
        <f>Stage_QPlots!$Q6</f>
        <v>93.955</v>
      </c>
      <c r="I2" s="10">
        <f>Stage_QPlots!$Q7</f>
        <v>94.272</v>
      </c>
      <c r="J2" s="10">
        <f>Stage_QPlots!$Q8</f>
        <v>94.522</v>
      </c>
      <c r="K2" s="10">
        <f>Stage_QPlots!$Q9</f>
        <v>94.731</v>
      </c>
      <c r="L2" s="10">
        <f>Stage_QPlots!$Q10</f>
        <v>94.942</v>
      </c>
      <c r="M2" s="10">
        <f>Stage_QPlots!$Q11</f>
        <v>95.296</v>
      </c>
      <c r="N2" s="10">
        <f>Stage_QPlots!$Q12</f>
        <v>95.465</v>
      </c>
      <c r="O2" s="10">
        <f>Stage_QPlots!$Q13</f>
        <v>95.62</v>
      </c>
      <c r="P2" s="10">
        <f>Stage_QPlots!$Q14</f>
        <v>95.764</v>
      </c>
      <c r="Q2" s="10">
        <f>Stage_QPlots!$Q15</f>
        <v>95.898</v>
      </c>
      <c r="R2" s="10">
        <f>Stage_QPlots!$Q16</f>
        <v>96.023</v>
      </c>
      <c r="S2" s="10">
        <f>Stage_QPlots!$Q17</f>
        <v>96.142</v>
      </c>
      <c r="T2" s="10">
        <f>Stage_QPlots!$Q18</f>
        <v>96.255</v>
      </c>
      <c r="U2" s="10">
        <f>Stage_QPlots!$Q19</f>
        <v>96.362</v>
      </c>
      <c r="V2" s="10">
        <f>Stage_QPlots!$Q20</f>
        <v>96.464</v>
      </c>
      <c r="W2" s="10">
        <f>Stage_QPlots!$Q21</f>
        <v>96.562</v>
      </c>
      <c r="X2" s="10">
        <f>Stage_QPlots!$Q22</f>
        <v>96.656</v>
      </c>
      <c r="Y2" s="10">
        <f>Stage_QPlots!$Q23</f>
        <v>96.747</v>
      </c>
      <c r="Z2" s="10">
        <f>Stage_QPlots!$Q24</f>
        <v>96.834</v>
      </c>
      <c r="AA2" s="10">
        <f>Stage_QPlots!$Q25</f>
        <v>96.918</v>
      </c>
      <c r="AB2" s="10">
        <f>Stage_QPlots!$Q26</f>
        <v>97</v>
      </c>
      <c r="AC2" s="10">
        <f>Stage_QPlots!$Q27</f>
        <v>97.079</v>
      </c>
      <c r="AD2" s="10">
        <f>Stage_QPlots!$Q28</f>
        <v>97.23</v>
      </c>
      <c r="AE2" s="10">
        <f>Stage_QPlots!$Q29</f>
        <v>97.454</v>
      </c>
      <c r="AF2" s="10">
        <f>Stage_QPlots!$Q30</f>
        <v>98.16</v>
      </c>
      <c r="AG2" s="10">
        <f>Stage_QPlots!$Q31</f>
        <v>98.651</v>
      </c>
      <c r="AH2" s="10">
        <f>Stage_QPlots!$Q32</f>
        <v>99.091</v>
      </c>
      <c r="AI2" s="47">
        <f>Summary_Tables!D33</f>
        <v>91.28</v>
      </c>
      <c r="AJ2" s="11"/>
    </row>
    <row r="3" spans="1:36" ht="12.75">
      <c r="A3" s="1"/>
      <c r="C3" s="46"/>
      <c r="D3" s="11">
        <f>MAX(C14:C104)</f>
        <v>81.083</v>
      </c>
      <c r="E3" s="10">
        <f>Stage_QPlots!$Q3</f>
        <v>92.424</v>
      </c>
      <c r="F3" s="10">
        <f>Stage_QPlots!$Q4</f>
        <v>92.804</v>
      </c>
      <c r="G3" s="10">
        <f>Stage_QPlots!$Q5</f>
        <v>93.542</v>
      </c>
      <c r="H3" s="10">
        <f>Stage_QPlots!$Q6</f>
        <v>93.955</v>
      </c>
      <c r="I3" s="10">
        <f>Stage_QPlots!$Q7</f>
        <v>94.272</v>
      </c>
      <c r="J3" s="10">
        <f>Stage_QPlots!$Q8</f>
        <v>94.522</v>
      </c>
      <c r="K3" s="10">
        <f>Stage_QPlots!$Q9</f>
        <v>94.731</v>
      </c>
      <c r="L3" s="10">
        <f>Stage_QPlots!$Q10</f>
        <v>94.942</v>
      </c>
      <c r="M3" s="10">
        <f>Stage_QPlots!$Q11</f>
        <v>95.296</v>
      </c>
      <c r="N3" s="10">
        <f>Stage_QPlots!$Q12</f>
        <v>95.465</v>
      </c>
      <c r="O3" s="10">
        <f>Stage_QPlots!$Q13</f>
        <v>95.62</v>
      </c>
      <c r="P3" s="10">
        <f>Stage_QPlots!$Q14</f>
        <v>95.764</v>
      </c>
      <c r="Q3" s="10">
        <f>Stage_QPlots!$Q15</f>
        <v>95.898</v>
      </c>
      <c r="R3" s="10">
        <f>Stage_QPlots!$Q16</f>
        <v>96.023</v>
      </c>
      <c r="S3" s="10">
        <f>Stage_QPlots!$Q17</f>
        <v>96.142</v>
      </c>
      <c r="T3" s="10">
        <f>Stage_QPlots!$Q18</f>
        <v>96.255</v>
      </c>
      <c r="U3" s="10">
        <f>Stage_QPlots!$Q19</f>
        <v>96.362</v>
      </c>
      <c r="V3" s="10">
        <f>Stage_QPlots!$Q20</f>
        <v>96.464</v>
      </c>
      <c r="W3" s="10">
        <f>Stage_QPlots!$Q21</f>
        <v>96.562</v>
      </c>
      <c r="X3" s="10">
        <f>Stage_QPlots!$Q22</f>
        <v>96.656</v>
      </c>
      <c r="Y3" s="10">
        <f>Stage_QPlots!$Q23</f>
        <v>96.747</v>
      </c>
      <c r="Z3" s="10">
        <f>Stage_QPlots!$Q24</f>
        <v>96.834</v>
      </c>
      <c r="AA3" s="10">
        <f>Stage_QPlots!$Q25</f>
        <v>96.918</v>
      </c>
      <c r="AB3" s="10">
        <f>Stage_QPlots!$Q26</f>
        <v>97</v>
      </c>
      <c r="AC3" s="10">
        <f>Stage_QPlots!$Q27</f>
        <v>97.079</v>
      </c>
      <c r="AD3" s="10">
        <f>Stage_QPlots!$Q28</f>
        <v>97.23</v>
      </c>
      <c r="AE3" s="10">
        <f>Stage_QPlots!$Q29</f>
        <v>97.454</v>
      </c>
      <c r="AF3" s="10">
        <f>Stage_QPlots!$Q30</f>
        <v>98.16</v>
      </c>
      <c r="AG3" s="10">
        <f>Stage_QPlots!$Q31</f>
        <v>98.651</v>
      </c>
      <c r="AH3" s="10">
        <f>Stage_QPlots!$Q32</f>
        <v>99.091</v>
      </c>
      <c r="AI3" s="47">
        <f>Summary_Tables!D33</f>
        <v>91.28</v>
      </c>
      <c r="AJ3" s="11"/>
    </row>
    <row r="4" spans="1:36" ht="12.75">
      <c r="A4" s="1"/>
      <c r="C4" s="159" t="s">
        <v>28</v>
      </c>
      <c r="D4" s="48" t="s">
        <v>29</v>
      </c>
      <c r="E4" s="5">
        <v>6</v>
      </c>
      <c r="F4" s="5">
        <v>15.2</v>
      </c>
      <c r="G4" s="5">
        <v>54.55</v>
      </c>
      <c r="H4" s="5">
        <v>93.9</v>
      </c>
      <c r="I4" s="5">
        <v>135</v>
      </c>
      <c r="J4" s="5">
        <v>175</v>
      </c>
      <c r="K4" s="5">
        <v>214.3</v>
      </c>
      <c r="L4" s="5">
        <v>259.5</v>
      </c>
      <c r="M4" s="5">
        <v>350</v>
      </c>
      <c r="N4" s="5">
        <v>400</v>
      </c>
      <c r="O4" s="5">
        <v>450</v>
      </c>
      <c r="P4" s="5">
        <v>500</v>
      </c>
      <c r="Q4" s="5">
        <v>550</v>
      </c>
      <c r="R4" s="5">
        <v>600</v>
      </c>
      <c r="S4" s="5">
        <v>650</v>
      </c>
      <c r="T4" s="5">
        <v>700</v>
      </c>
      <c r="U4" s="5">
        <v>750</v>
      </c>
      <c r="V4" s="5">
        <v>800</v>
      </c>
      <c r="W4" s="5">
        <v>850</v>
      </c>
      <c r="X4" s="5">
        <v>900</v>
      </c>
      <c r="Y4" s="5">
        <v>950</v>
      </c>
      <c r="Z4" s="5">
        <v>1000</v>
      </c>
      <c r="AA4" s="5">
        <v>1050</v>
      </c>
      <c r="AB4" s="5">
        <v>1100</v>
      </c>
      <c r="AC4" s="5">
        <v>1150</v>
      </c>
      <c r="AD4" s="5">
        <v>1250</v>
      </c>
      <c r="AE4" s="5">
        <v>1409</v>
      </c>
      <c r="AF4" s="5">
        <v>2000</v>
      </c>
      <c r="AG4" s="5">
        <v>2500</v>
      </c>
      <c r="AH4" s="5">
        <v>3017</v>
      </c>
      <c r="AI4" s="11"/>
      <c r="AJ4" s="11"/>
    </row>
    <row r="5" spans="1:36" ht="12.75" customHeight="1">
      <c r="A5" s="1"/>
      <c r="C5" s="159"/>
      <c r="D5" s="49" t="s">
        <v>30</v>
      </c>
      <c r="E5">
        <v>5</v>
      </c>
      <c r="F5">
        <v>11</v>
      </c>
      <c r="G5">
        <v>23</v>
      </c>
      <c r="H5">
        <v>23</v>
      </c>
      <c r="I5">
        <v>23</v>
      </c>
      <c r="J5">
        <v>23</v>
      </c>
      <c r="K5">
        <v>25</v>
      </c>
      <c r="L5">
        <v>25</v>
      </c>
      <c r="M5">
        <v>26</v>
      </c>
      <c r="N5">
        <v>26</v>
      </c>
      <c r="O5">
        <v>26</v>
      </c>
      <c r="P5">
        <v>26</v>
      </c>
      <c r="Q5">
        <v>26</v>
      </c>
      <c r="R5">
        <v>26</v>
      </c>
      <c r="S5">
        <v>26</v>
      </c>
      <c r="T5">
        <v>26</v>
      </c>
      <c r="U5">
        <v>26</v>
      </c>
      <c r="V5">
        <v>27</v>
      </c>
      <c r="W5">
        <v>27</v>
      </c>
      <c r="X5">
        <v>27</v>
      </c>
      <c r="Y5">
        <v>27</v>
      </c>
      <c r="Z5">
        <v>28</v>
      </c>
      <c r="AA5">
        <v>28</v>
      </c>
      <c r="AB5">
        <v>28</v>
      </c>
      <c r="AC5">
        <v>28</v>
      </c>
      <c r="AD5">
        <v>29</v>
      </c>
      <c r="AE5">
        <v>29</v>
      </c>
      <c r="AF5">
        <v>29</v>
      </c>
      <c r="AG5">
        <v>30</v>
      </c>
      <c r="AH5">
        <v>30</v>
      </c>
      <c r="AI5" s="11"/>
      <c r="AJ5" s="11"/>
    </row>
    <row r="6" spans="1:36" ht="12.75">
      <c r="A6" s="1"/>
      <c r="C6" s="159"/>
      <c r="D6" s="49" t="s">
        <v>31</v>
      </c>
      <c r="E6">
        <v>16.53</v>
      </c>
      <c r="F6">
        <v>32.99</v>
      </c>
      <c r="G6">
        <v>59.85</v>
      </c>
      <c r="H6">
        <v>62.81</v>
      </c>
      <c r="I6">
        <v>65.08</v>
      </c>
      <c r="J6">
        <v>66.86</v>
      </c>
      <c r="K6">
        <v>72.78</v>
      </c>
      <c r="L6">
        <v>73.71</v>
      </c>
      <c r="M6">
        <v>75.12</v>
      </c>
      <c r="N6">
        <v>75.49</v>
      </c>
      <c r="O6">
        <v>75.82</v>
      </c>
      <c r="P6">
        <v>76.13</v>
      </c>
      <c r="Q6">
        <v>76.42</v>
      </c>
      <c r="R6">
        <v>76.69</v>
      </c>
      <c r="S6">
        <v>76.95</v>
      </c>
      <c r="T6">
        <v>77.19</v>
      </c>
      <c r="U6">
        <v>77.42</v>
      </c>
      <c r="V6">
        <v>77.83</v>
      </c>
      <c r="W6">
        <v>78.26</v>
      </c>
      <c r="X6">
        <v>78.68</v>
      </c>
      <c r="Y6">
        <v>79.08</v>
      </c>
      <c r="Z6">
        <v>79.44</v>
      </c>
      <c r="AA6">
        <v>79.65</v>
      </c>
      <c r="AB6">
        <v>79.86</v>
      </c>
      <c r="AC6">
        <v>80.06</v>
      </c>
      <c r="AD6">
        <v>80.63</v>
      </c>
      <c r="AE6">
        <v>82.03</v>
      </c>
      <c r="AF6">
        <v>86.45</v>
      </c>
      <c r="AG6">
        <v>89.12</v>
      </c>
      <c r="AH6">
        <v>90.81</v>
      </c>
      <c r="AI6" s="11"/>
      <c r="AJ6" s="11"/>
    </row>
    <row r="7" spans="1:36" ht="12.75">
      <c r="A7" s="1"/>
      <c r="C7" s="159"/>
      <c r="D7" s="49" t="s">
        <v>32</v>
      </c>
      <c r="E7">
        <v>8.54</v>
      </c>
      <c r="F7">
        <v>16.61</v>
      </c>
      <c r="G7">
        <v>48.74</v>
      </c>
      <c r="H7">
        <v>71.58</v>
      </c>
      <c r="I7">
        <v>89.71</v>
      </c>
      <c r="J7">
        <v>104.33</v>
      </c>
      <c r="K7">
        <v>117.22</v>
      </c>
      <c r="L7">
        <v>130.83</v>
      </c>
      <c r="M7">
        <v>153.96</v>
      </c>
      <c r="N7">
        <v>165.05</v>
      </c>
      <c r="O7">
        <v>175.23</v>
      </c>
      <c r="P7">
        <v>184.68</v>
      </c>
      <c r="Q7">
        <v>193.51</v>
      </c>
      <c r="R7">
        <v>201.81</v>
      </c>
      <c r="S7">
        <v>209.66</v>
      </c>
      <c r="T7">
        <v>217.11</v>
      </c>
      <c r="U7">
        <v>224.22</v>
      </c>
      <c r="V7">
        <v>231.02</v>
      </c>
      <c r="W7">
        <v>237.56</v>
      </c>
      <c r="X7">
        <v>243.88</v>
      </c>
      <c r="Y7">
        <v>249.99</v>
      </c>
      <c r="Z7">
        <v>255.91</v>
      </c>
      <c r="AA7">
        <v>261.64</v>
      </c>
      <c r="AB7">
        <v>267.19</v>
      </c>
      <c r="AC7">
        <v>272.59</v>
      </c>
      <c r="AD7">
        <v>282.93</v>
      </c>
      <c r="AE7">
        <v>298.48</v>
      </c>
      <c r="AF7">
        <v>349.28</v>
      </c>
      <c r="AG7">
        <v>386.29</v>
      </c>
      <c r="AH7">
        <v>420.28</v>
      </c>
      <c r="AI7" s="11"/>
      <c r="AJ7" s="11"/>
    </row>
    <row r="8" spans="1:36" ht="12.75">
      <c r="A8" s="1"/>
      <c r="C8" s="159"/>
      <c r="D8" s="50" t="s">
        <v>33</v>
      </c>
      <c r="E8">
        <v>14.88</v>
      </c>
      <c r="F8">
        <v>29.78</v>
      </c>
      <c r="G8">
        <v>54.24</v>
      </c>
      <c r="H8">
        <v>56.32</v>
      </c>
      <c r="I8">
        <v>57.93</v>
      </c>
      <c r="J8">
        <v>59.19</v>
      </c>
      <c r="K8">
        <v>64.6</v>
      </c>
      <c r="L8">
        <v>64.96</v>
      </c>
      <c r="M8">
        <v>65.5</v>
      </c>
      <c r="N8">
        <v>65.63</v>
      </c>
      <c r="O8">
        <v>65.75</v>
      </c>
      <c r="P8">
        <v>65.86</v>
      </c>
      <c r="Q8">
        <v>65.97</v>
      </c>
      <c r="R8">
        <v>66.07</v>
      </c>
      <c r="S8">
        <v>66.16</v>
      </c>
      <c r="T8">
        <v>66.25</v>
      </c>
      <c r="U8">
        <v>66.33</v>
      </c>
      <c r="V8">
        <v>66.64</v>
      </c>
      <c r="W8">
        <v>66.99</v>
      </c>
      <c r="X8">
        <v>67.32</v>
      </c>
      <c r="Y8">
        <v>67.64</v>
      </c>
      <c r="Z8">
        <v>67.91</v>
      </c>
      <c r="AA8">
        <v>68.03</v>
      </c>
      <c r="AB8">
        <v>68.14</v>
      </c>
      <c r="AC8">
        <v>68.25</v>
      </c>
      <c r="AD8">
        <v>68.68</v>
      </c>
      <c r="AE8">
        <v>69.98</v>
      </c>
      <c r="AF8">
        <v>74.05</v>
      </c>
      <c r="AG8">
        <v>76.45</v>
      </c>
      <c r="AH8">
        <v>77.88</v>
      </c>
      <c r="AI8" s="11"/>
      <c r="AJ8" s="11"/>
    </row>
    <row r="9" spans="1:36" ht="12.75">
      <c r="A9" s="1"/>
      <c r="C9" s="159"/>
      <c r="D9" s="50" t="s">
        <v>34</v>
      </c>
      <c r="E9">
        <v>0.52</v>
      </c>
      <c r="F9">
        <v>0.5</v>
      </c>
      <c r="G9">
        <v>0.81</v>
      </c>
      <c r="H9">
        <v>1.14</v>
      </c>
      <c r="I9">
        <v>1.38</v>
      </c>
      <c r="J9">
        <v>1.56</v>
      </c>
      <c r="K9">
        <v>1.61</v>
      </c>
      <c r="L9">
        <v>1.78</v>
      </c>
      <c r="M9">
        <v>2.05</v>
      </c>
      <c r="N9">
        <v>2.19</v>
      </c>
      <c r="O9">
        <v>2.31</v>
      </c>
      <c r="P9">
        <v>2.43</v>
      </c>
      <c r="Q9">
        <v>2.53</v>
      </c>
      <c r="R9">
        <v>2.63</v>
      </c>
      <c r="S9">
        <v>2.72</v>
      </c>
      <c r="T9">
        <v>2.81</v>
      </c>
      <c r="U9">
        <v>2.9</v>
      </c>
      <c r="V9">
        <v>2.97</v>
      </c>
      <c r="W9">
        <v>3.04</v>
      </c>
      <c r="X9">
        <v>3.1</v>
      </c>
      <c r="Y9">
        <v>3.16</v>
      </c>
      <c r="Z9">
        <v>3.22</v>
      </c>
      <c r="AA9">
        <v>3.28</v>
      </c>
      <c r="AB9">
        <v>3.35</v>
      </c>
      <c r="AC9">
        <v>3.4</v>
      </c>
      <c r="AD9">
        <v>3.51</v>
      </c>
      <c r="AE9">
        <v>3.64</v>
      </c>
      <c r="AF9">
        <v>4.04</v>
      </c>
      <c r="AG9">
        <v>4.33</v>
      </c>
      <c r="AH9">
        <v>4.63</v>
      </c>
      <c r="AI9" s="11"/>
      <c r="AJ9" s="11"/>
    </row>
    <row r="10" spans="1:36" ht="12.75">
      <c r="A10" s="1"/>
      <c r="C10" s="159"/>
      <c r="D10" s="50" t="s">
        <v>35</v>
      </c>
      <c r="E10">
        <v>0.57</v>
      </c>
      <c r="F10">
        <v>0.56</v>
      </c>
      <c r="G10">
        <v>0.9</v>
      </c>
      <c r="H10">
        <v>1.27</v>
      </c>
      <c r="I10">
        <v>1.55</v>
      </c>
      <c r="J10">
        <v>1.76</v>
      </c>
      <c r="K10">
        <v>1.81</v>
      </c>
      <c r="L10">
        <v>2.01</v>
      </c>
      <c r="M10">
        <v>2.35</v>
      </c>
      <c r="N10">
        <v>2.51</v>
      </c>
      <c r="O10">
        <v>2.67</v>
      </c>
      <c r="P10">
        <v>2.8</v>
      </c>
      <c r="Q10">
        <v>2.93</v>
      </c>
      <c r="R10">
        <v>3.05</v>
      </c>
      <c r="S10">
        <v>3.17</v>
      </c>
      <c r="T10">
        <v>3.28</v>
      </c>
      <c r="U10">
        <v>3.38</v>
      </c>
      <c r="V10">
        <v>3.47</v>
      </c>
      <c r="W10">
        <v>3.55</v>
      </c>
      <c r="X10">
        <v>3.62</v>
      </c>
      <c r="Y10">
        <v>3.7</v>
      </c>
      <c r="Z10">
        <v>3.77</v>
      </c>
      <c r="AA10">
        <v>3.85</v>
      </c>
      <c r="AB10">
        <v>3.92</v>
      </c>
      <c r="AC10">
        <v>3.99</v>
      </c>
      <c r="AD10">
        <v>4.12</v>
      </c>
      <c r="AE10">
        <v>4.27</v>
      </c>
      <c r="AF10">
        <v>4.72</v>
      </c>
      <c r="AG10">
        <v>5.05</v>
      </c>
      <c r="AH10">
        <v>5.4</v>
      </c>
      <c r="AI10" s="11"/>
      <c r="AJ10" s="11"/>
    </row>
    <row r="11" spans="1:35" ht="12.75">
      <c r="A11" s="1"/>
      <c r="C11" s="51"/>
      <c r="D11" s="52"/>
      <c r="E11" s="53"/>
      <c r="F11" s="53"/>
      <c r="G11" s="53"/>
      <c r="H11" s="53"/>
      <c r="I11" s="53"/>
      <c r="J11" s="53"/>
      <c r="K11" s="53"/>
      <c r="L11" s="45"/>
      <c r="M11" s="45"/>
      <c r="N11" s="45"/>
      <c r="O11" s="45"/>
      <c r="P11" s="45"/>
      <c r="Q11" s="45"/>
      <c r="R11" s="45"/>
      <c r="S11" s="45"/>
      <c r="T11" s="45"/>
      <c r="U11" s="45"/>
      <c r="AI11" s="11"/>
    </row>
    <row r="12" spans="1:21" ht="12.75">
      <c r="A12" s="1"/>
      <c r="C12" s="53"/>
      <c r="D12" s="53"/>
      <c r="E12" s="53"/>
      <c r="F12" s="53"/>
      <c r="G12" s="53"/>
      <c r="H12" s="53"/>
      <c r="I12" s="53"/>
      <c r="J12" s="53"/>
      <c r="K12" s="53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34" ht="12.75">
      <c r="A13" s="1"/>
      <c r="B13" s="54"/>
      <c r="C13" s="53" t="s">
        <v>6</v>
      </c>
      <c r="D13" s="53" t="s">
        <v>7</v>
      </c>
      <c r="E13" s="53" t="s">
        <v>36</v>
      </c>
      <c r="F13" s="53" t="s">
        <v>37</v>
      </c>
      <c r="G13" s="53" t="s">
        <v>38</v>
      </c>
      <c r="H13" s="53" t="s">
        <v>39</v>
      </c>
      <c r="I13" s="53" t="s">
        <v>40</v>
      </c>
      <c r="J13" s="53" t="s">
        <v>41</v>
      </c>
      <c r="K13" s="53" t="s">
        <v>42</v>
      </c>
      <c r="L13" s="53" t="s">
        <v>43</v>
      </c>
      <c r="M13" s="53" t="s">
        <v>44</v>
      </c>
      <c r="N13" s="53" t="s">
        <v>45</v>
      </c>
      <c r="O13" s="53" t="s">
        <v>46</v>
      </c>
      <c r="P13" s="53" t="s">
        <v>47</v>
      </c>
      <c r="Q13" s="53" t="s">
        <v>48</v>
      </c>
      <c r="R13" s="53" t="s">
        <v>49</v>
      </c>
      <c r="S13" s="53" t="s">
        <v>50</v>
      </c>
      <c r="T13" s="53" t="s">
        <v>51</v>
      </c>
      <c r="U13" s="53" t="s">
        <v>52</v>
      </c>
      <c r="V13" s="53" t="s">
        <v>53</v>
      </c>
      <c r="W13" s="53" t="s">
        <v>54</v>
      </c>
      <c r="X13" s="53" t="s">
        <v>55</v>
      </c>
      <c r="Y13" s="53" t="s">
        <v>56</v>
      </c>
      <c r="Z13" s="53" t="s">
        <v>57</v>
      </c>
      <c r="AA13" s="53" t="s">
        <v>58</v>
      </c>
      <c r="AB13" s="53" t="s">
        <v>59</v>
      </c>
      <c r="AC13" s="53" t="s">
        <v>60</v>
      </c>
      <c r="AD13" s="53" t="s">
        <v>61</v>
      </c>
      <c r="AE13" s="53" t="s">
        <v>62</v>
      </c>
      <c r="AF13" s="53" t="s">
        <v>63</v>
      </c>
      <c r="AG13" s="53" t="s">
        <v>64</v>
      </c>
      <c r="AH13" s="53" t="s">
        <v>65</v>
      </c>
    </row>
    <row r="14" spans="1:34" ht="12.75">
      <c r="A14" s="1"/>
      <c r="B14" s="55"/>
      <c r="C14" s="45">
        <v>0</v>
      </c>
      <c r="D14" s="45">
        <v>100.5</v>
      </c>
      <c r="E14" s="53">
        <f aca="true" t="shared" si="0" ref="E14:N23">IF(E$2&lt;$D14,"",E$2-$D14)</f>
      </c>
      <c r="F14" s="53">
        <f t="shared" si="0"/>
      </c>
      <c r="G14" s="53">
        <f t="shared" si="0"/>
      </c>
      <c r="H14" s="53">
        <f t="shared" si="0"/>
      </c>
      <c r="I14" s="53">
        <f t="shared" si="0"/>
      </c>
      <c r="J14" s="53">
        <f t="shared" si="0"/>
      </c>
      <c r="K14" s="53">
        <f t="shared" si="0"/>
      </c>
      <c r="L14" s="53">
        <f t="shared" si="0"/>
      </c>
      <c r="M14" s="53">
        <f t="shared" si="0"/>
      </c>
      <c r="N14" s="53">
        <f t="shared" si="0"/>
      </c>
      <c r="O14" s="53">
        <f aca="true" t="shared" si="1" ref="O14:X23">IF(O$2&lt;$D14,"",O$2-$D14)</f>
      </c>
      <c r="P14" s="53">
        <f t="shared" si="1"/>
      </c>
      <c r="Q14" s="53">
        <f t="shared" si="1"/>
      </c>
      <c r="R14" s="53">
        <f t="shared" si="1"/>
      </c>
      <c r="S14" s="53">
        <f t="shared" si="1"/>
      </c>
      <c r="T14" s="53">
        <f t="shared" si="1"/>
      </c>
      <c r="U14" s="53">
        <f t="shared" si="1"/>
      </c>
      <c r="V14" s="53">
        <f t="shared" si="1"/>
      </c>
      <c r="W14" s="53">
        <f t="shared" si="1"/>
      </c>
      <c r="X14" s="53">
        <f t="shared" si="1"/>
      </c>
      <c r="Y14" s="53">
        <f aca="true" t="shared" si="2" ref="Y14:AH23">IF(Y$2&lt;$D14,"",Y$2-$D14)</f>
      </c>
      <c r="Z14" s="53">
        <f t="shared" si="2"/>
      </c>
      <c r="AA14" s="53">
        <f t="shared" si="2"/>
      </c>
      <c r="AB14" s="53">
        <f t="shared" si="2"/>
      </c>
      <c r="AC14" s="53">
        <f t="shared" si="2"/>
      </c>
      <c r="AD14" s="53">
        <f t="shared" si="2"/>
      </c>
      <c r="AE14" s="53">
        <f t="shared" si="2"/>
      </c>
      <c r="AF14" s="53">
        <f t="shared" si="2"/>
      </c>
      <c r="AG14" s="53">
        <f t="shared" si="2"/>
      </c>
      <c r="AH14" s="53">
        <f t="shared" si="2"/>
      </c>
    </row>
    <row r="15" spans="1:34" ht="12.75">
      <c r="A15" s="1"/>
      <c r="C15" s="45">
        <v>4.33</v>
      </c>
      <c r="D15" s="45">
        <v>98.48</v>
      </c>
      <c r="E15" s="53">
        <f t="shared" si="0"/>
      </c>
      <c r="F15" s="53">
        <f t="shared" si="0"/>
      </c>
      <c r="G15" s="53">
        <f t="shared" si="0"/>
      </c>
      <c r="H15" s="53">
        <f t="shared" si="0"/>
      </c>
      <c r="I15" s="53">
        <f t="shared" si="0"/>
      </c>
      <c r="J15" s="53">
        <f t="shared" si="0"/>
      </c>
      <c r="K15" s="53">
        <f t="shared" si="0"/>
      </c>
      <c r="L15" s="53">
        <f t="shared" si="0"/>
      </c>
      <c r="M15" s="53">
        <f t="shared" si="0"/>
      </c>
      <c r="N15" s="53">
        <f t="shared" si="0"/>
      </c>
      <c r="O15" s="53">
        <f t="shared" si="1"/>
      </c>
      <c r="P15" s="53">
        <f t="shared" si="1"/>
      </c>
      <c r="Q15" s="53">
        <f t="shared" si="1"/>
      </c>
      <c r="R15" s="53">
        <f t="shared" si="1"/>
      </c>
      <c r="S15" s="53">
        <f t="shared" si="1"/>
      </c>
      <c r="T15" s="53">
        <f t="shared" si="1"/>
      </c>
      <c r="U15" s="53">
        <f t="shared" si="1"/>
      </c>
      <c r="V15" s="53">
        <f t="shared" si="1"/>
      </c>
      <c r="W15" s="53">
        <f t="shared" si="1"/>
      </c>
      <c r="X15" s="53">
        <f t="shared" si="1"/>
      </c>
      <c r="Y15" s="53">
        <f t="shared" si="2"/>
      </c>
      <c r="Z15" s="53">
        <f t="shared" si="2"/>
      </c>
      <c r="AA15" s="53">
        <f t="shared" si="2"/>
      </c>
      <c r="AB15" s="53">
        <f t="shared" si="2"/>
      </c>
      <c r="AC15" s="53">
        <f t="shared" si="2"/>
      </c>
      <c r="AD15" s="53">
        <f t="shared" si="2"/>
      </c>
      <c r="AE15" s="53">
        <f t="shared" si="2"/>
      </c>
      <c r="AF15" s="53">
        <f t="shared" si="2"/>
      </c>
      <c r="AG15" s="53">
        <f t="shared" si="2"/>
        <v>0.17099999999999227</v>
      </c>
      <c r="AH15" s="53">
        <f t="shared" si="2"/>
        <v>0.61099999999999</v>
      </c>
    </row>
    <row r="16" spans="1:34" ht="12.75">
      <c r="A16" s="1"/>
      <c r="C16" s="45">
        <v>10.417</v>
      </c>
      <c r="D16" s="45">
        <v>97.18</v>
      </c>
      <c r="E16" s="53">
        <f t="shared" si="0"/>
      </c>
      <c r="F16" s="53">
        <f t="shared" si="0"/>
      </c>
      <c r="G16" s="53">
        <f t="shared" si="0"/>
      </c>
      <c r="H16" s="53">
        <f t="shared" si="0"/>
      </c>
      <c r="I16" s="53">
        <f t="shared" si="0"/>
      </c>
      <c r="J16" s="53">
        <f t="shared" si="0"/>
      </c>
      <c r="K16" s="53">
        <f t="shared" si="0"/>
      </c>
      <c r="L16" s="53">
        <f t="shared" si="0"/>
      </c>
      <c r="M16" s="53">
        <f t="shared" si="0"/>
      </c>
      <c r="N16" s="53">
        <f t="shared" si="0"/>
      </c>
      <c r="O16" s="53">
        <f t="shared" si="1"/>
      </c>
      <c r="P16" s="53">
        <f t="shared" si="1"/>
      </c>
      <c r="Q16" s="53">
        <f t="shared" si="1"/>
      </c>
      <c r="R16" s="53">
        <f t="shared" si="1"/>
      </c>
      <c r="S16" s="53">
        <f t="shared" si="1"/>
      </c>
      <c r="T16" s="53">
        <f t="shared" si="1"/>
      </c>
      <c r="U16" s="53">
        <f t="shared" si="1"/>
      </c>
      <c r="V16" s="53">
        <f t="shared" si="1"/>
      </c>
      <c r="W16" s="53">
        <f t="shared" si="1"/>
      </c>
      <c r="X16" s="53">
        <f t="shared" si="1"/>
      </c>
      <c r="Y16" s="53">
        <f t="shared" si="2"/>
      </c>
      <c r="Z16" s="53">
        <f t="shared" si="2"/>
      </c>
      <c r="AA16" s="53">
        <f t="shared" si="2"/>
      </c>
      <c r="AB16" s="53">
        <f t="shared" si="2"/>
      </c>
      <c r="AC16" s="53">
        <f t="shared" si="2"/>
      </c>
      <c r="AD16" s="53">
        <f t="shared" si="2"/>
        <v>0.04999999999999716</v>
      </c>
      <c r="AE16" s="53">
        <f t="shared" si="2"/>
        <v>0.2739999999999867</v>
      </c>
      <c r="AF16" s="53">
        <f t="shared" si="2"/>
        <v>0.9799999999999898</v>
      </c>
      <c r="AG16" s="53">
        <f t="shared" si="2"/>
        <v>1.4709999999999894</v>
      </c>
      <c r="AH16" s="53">
        <f t="shared" si="2"/>
        <v>1.9109999999999872</v>
      </c>
    </row>
    <row r="17" spans="1:34" ht="12.75">
      <c r="A17" s="1"/>
      <c r="C17" s="45">
        <v>11.167</v>
      </c>
      <c r="D17" s="45">
        <v>94.63</v>
      </c>
      <c r="E17" s="53">
        <f t="shared" si="0"/>
      </c>
      <c r="F17" s="53">
        <f t="shared" si="0"/>
      </c>
      <c r="G17" s="53">
        <f t="shared" si="0"/>
      </c>
      <c r="H17" s="53">
        <f t="shared" si="0"/>
      </c>
      <c r="I17" s="53">
        <f t="shared" si="0"/>
      </c>
      <c r="J17" s="53">
        <f t="shared" si="0"/>
      </c>
      <c r="K17" s="53">
        <f t="shared" si="0"/>
        <v>0.10099999999999909</v>
      </c>
      <c r="L17" s="53">
        <f t="shared" si="0"/>
        <v>0.3119999999999976</v>
      </c>
      <c r="M17" s="53">
        <f t="shared" si="0"/>
        <v>0.666000000000011</v>
      </c>
      <c r="N17" s="53">
        <f t="shared" si="0"/>
        <v>0.835000000000008</v>
      </c>
      <c r="O17" s="53">
        <f t="shared" si="1"/>
        <v>0.9900000000000091</v>
      </c>
      <c r="P17" s="53">
        <f t="shared" si="1"/>
        <v>1.1340000000000003</v>
      </c>
      <c r="Q17" s="53">
        <f t="shared" si="1"/>
        <v>1.2680000000000007</v>
      </c>
      <c r="R17" s="53">
        <f t="shared" si="1"/>
        <v>1.3930000000000007</v>
      </c>
      <c r="S17" s="53">
        <f t="shared" si="1"/>
        <v>1.5120000000000005</v>
      </c>
      <c r="T17" s="53">
        <f t="shared" si="1"/>
        <v>1.625</v>
      </c>
      <c r="U17" s="53">
        <f t="shared" si="1"/>
        <v>1.7319999999999993</v>
      </c>
      <c r="V17" s="53">
        <f t="shared" si="1"/>
        <v>1.8340000000000032</v>
      </c>
      <c r="W17" s="53">
        <f t="shared" si="1"/>
        <v>1.9320000000000022</v>
      </c>
      <c r="X17" s="53">
        <f t="shared" si="1"/>
        <v>2.0260000000000105</v>
      </c>
      <c r="Y17" s="53">
        <f t="shared" si="2"/>
        <v>2.1170000000000044</v>
      </c>
      <c r="Z17" s="53">
        <f t="shared" si="2"/>
        <v>2.2040000000000077</v>
      </c>
      <c r="AA17" s="53">
        <f t="shared" si="2"/>
        <v>2.288000000000011</v>
      </c>
      <c r="AB17" s="53">
        <f t="shared" si="2"/>
        <v>2.3700000000000045</v>
      </c>
      <c r="AC17" s="53">
        <f t="shared" si="2"/>
        <v>2.448999999999998</v>
      </c>
      <c r="AD17" s="53">
        <f t="shared" si="2"/>
        <v>2.6000000000000085</v>
      </c>
      <c r="AE17" s="53">
        <f t="shared" si="2"/>
        <v>2.823999999999998</v>
      </c>
      <c r="AF17" s="53">
        <f t="shared" si="2"/>
        <v>3.530000000000001</v>
      </c>
      <c r="AG17" s="53">
        <f t="shared" si="2"/>
        <v>4.021000000000001</v>
      </c>
      <c r="AH17" s="53">
        <f t="shared" si="2"/>
        <v>4.4609999999999985</v>
      </c>
    </row>
    <row r="18" spans="1:34" ht="12.75">
      <c r="A18" s="1"/>
      <c r="C18" s="45">
        <v>15.75</v>
      </c>
      <c r="D18" s="45">
        <v>94.66</v>
      </c>
      <c r="E18" s="53">
        <f t="shared" si="0"/>
      </c>
      <c r="F18" s="53">
        <f t="shared" si="0"/>
      </c>
      <c r="G18" s="53">
        <f t="shared" si="0"/>
      </c>
      <c r="H18" s="53">
        <f t="shared" si="0"/>
      </c>
      <c r="I18" s="53">
        <f t="shared" si="0"/>
      </c>
      <c r="J18" s="53">
        <f t="shared" si="0"/>
      </c>
      <c r="K18" s="53">
        <f t="shared" si="0"/>
        <v>0.07099999999999795</v>
      </c>
      <c r="L18" s="53">
        <f t="shared" si="0"/>
        <v>0.2819999999999965</v>
      </c>
      <c r="M18" s="53">
        <f t="shared" si="0"/>
        <v>0.6360000000000099</v>
      </c>
      <c r="N18" s="53">
        <f t="shared" si="0"/>
        <v>0.8050000000000068</v>
      </c>
      <c r="O18" s="53">
        <f t="shared" si="1"/>
        <v>0.960000000000008</v>
      </c>
      <c r="P18" s="53">
        <f t="shared" si="1"/>
        <v>1.1039999999999992</v>
      </c>
      <c r="Q18" s="53">
        <f t="shared" si="1"/>
        <v>1.2379999999999995</v>
      </c>
      <c r="R18" s="53">
        <f t="shared" si="1"/>
        <v>1.3629999999999995</v>
      </c>
      <c r="S18" s="53">
        <f t="shared" si="1"/>
        <v>1.4819999999999993</v>
      </c>
      <c r="T18" s="53">
        <f t="shared" si="1"/>
        <v>1.5949999999999989</v>
      </c>
      <c r="U18" s="53">
        <f t="shared" si="1"/>
        <v>1.7019999999999982</v>
      </c>
      <c r="V18" s="53">
        <f t="shared" si="1"/>
        <v>1.804000000000002</v>
      </c>
      <c r="W18" s="53">
        <f t="shared" si="1"/>
        <v>1.902000000000001</v>
      </c>
      <c r="X18" s="53">
        <f t="shared" si="1"/>
        <v>1.9960000000000093</v>
      </c>
      <c r="Y18" s="53">
        <f t="shared" si="2"/>
        <v>2.0870000000000033</v>
      </c>
      <c r="Z18" s="53">
        <f t="shared" si="2"/>
        <v>2.1740000000000066</v>
      </c>
      <c r="AA18" s="53">
        <f t="shared" si="2"/>
        <v>2.2580000000000098</v>
      </c>
      <c r="AB18" s="53">
        <f t="shared" si="2"/>
        <v>2.3400000000000034</v>
      </c>
      <c r="AC18" s="53">
        <f t="shared" si="2"/>
        <v>2.418999999999997</v>
      </c>
      <c r="AD18" s="53">
        <f t="shared" si="2"/>
        <v>2.5700000000000074</v>
      </c>
      <c r="AE18" s="53">
        <f t="shared" si="2"/>
        <v>2.793999999999997</v>
      </c>
      <c r="AF18" s="53">
        <f t="shared" si="2"/>
        <v>3.5</v>
      </c>
      <c r="AG18" s="53">
        <f t="shared" si="2"/>
        <v>3.9909999999999997</v>
      </c>
      <c r="AH18" s="53">
        <f t="shared" si="2"/>
        <v>4.430999999999997</v>
      </c>
    </row>
    <row r="19" spans="1:34" ht="12.75">
      <c r="A19" s="1"/>
      <c r="C19" s="45">
        <v>20.5</v>
      </c>
      <c r="D19" s="45">
        <v>93.36</v>
      </c>
      <c r="E19" s="53">
        <f t="shared" si="0"/>
      </c>
      <c r="F19" s="53">
        <f t="shared" si="0"/>
      </c>
      <c r="G19" s="53">
        <f t="shared" si="0"/>
        <v>0.18200000000000216</v>
      </c>
      <c r="H19" s="53">
        <f t="shared" si="0"/>
        <v>0.5949999999999989</v>
      </c>
      <c r="I19" s="53">
        <f t="shared" si="0"/>
        <v>0.9120000000000061</v>
      </c>
      <c r="J19" s="53">
        <f t="shared" si="0"/>
        <v>1.1620000000000061</v>
      </c>
      <c r="K19" s="53">
        <f t="shared" si="0"/>
        <v>1.3709999999999951</v>
      </c>
      <c r="L19" s="53">
        <f t="shared" si="0"/>
        <v>1.5819999999999936</v>
      </c>
      <c r="M19" s="53">
        <f t="shared" si="0"/>
        <v>1.936000000000007</v>
      </c>
      <c r="N19" s="53">
        <f t="shared" si="0"/>
        <v>2.105000000000004</v>
      </c>
      <c r="O19" s="53">
        <f t="shared" si="1"/>
        <v>2.260000000000005</v>
      </c>
      <c r="P19" s="53">
        <f t="shared" si="1"/>
        <v>2.4039999999999964</v>
      </c>
      <c r="Q19" s="53">
        <f t="shared" si="1"/>
        <v>2.5379999999999967</v>
      </c>
      <c r="R19" s="53">
        <f t="shared" si="1"/>
        <v>2.6629999999999967</v>
      </c>
      <c r="S19" s="53">
        <f t="shared" si="1"/>
        <v>2.7819999999999965</v>
      </c>
      <c r="T19" s="53">
        <f t="shared" si="1"/>
        <v>2.894999999999996</v>
      </c>
      <c r="U19" s="53">
        <f t="shared" si="1"/>
        <v>3.0019999999999953</v>
      </c>
      <c r="V19" s="53">
        <f t="shared" si="1"/>
        <v>3.103999999999999</v>
      </c>
      <c r="W19" s="53">
        <f t="shared" si="1"/>
        <v>3.201999999999998</v>
      </c>
      <c r="X19" s="53">
        <f t="shared" si="1"/>
        <v>3.2960000000000065</v>
      </c>
      <c r="Y19" s="53">
        <f t="shared" si="2"/>
        <v>3.3870000000000005</v>
      </c>
      <c r="Z19" s="53">
        <f t="shared" si="2"/>
        <v>3.4740000000000038</v>
      </c>
      <c r="AA19" s="53">
        <f t="shared" si="2"/>
        <v>3.558000000000007</v>
      </c>
      <c r="AB19" s="53">
        <f t="shared" si="2"/>
        <v>3.6400000000000006</v>
      </c>
      <c r="AC19" s="53">
        <f t="shared" si="2"/>
        <v>3.718999999999994</v>
      </c>
      <c r="AD19" s="53">
        <f t="shared" si="2"/>
        <v>3.8700000000000045</v>
      </c>
      <c r="AE19" s="53">
        <f t="shared" si="2"/>
        <v>4.093999999999994</v>
      </c>
      <c r="AF19" s="53">
        <f t="shared" si="2"/>
        <v>4.799999999999997</v>
      </c>
      <c r="AG19" s="53">
        <f t="shared" si="2"/>
        <v>5.290999999999997</v>
      </c>
      <c r="AH19" s="53">
        <f t="shared" si="2"/>
        <v>5.7309999999999945</v>
      </c>
    </row>
    <row r="20" spans="1:34" ht="12.75">
      <c r="A20" s="1"/>
      <c r="C20" s="45">
        <v>27.83</v>
      </c>
      <c r="D20" s="45">
        <v>92.67</v>
      </c>
      <c r="E20" s="53">
        <f t="shared" si="0"/>
      </c>
      <c r="F20" s="53">
        <f t="shared" si="0"/>
        <v>0.13400000000000034</v>
      </c>
      <c r="G20" s="53">
        <f t="shared" si="0"/>
        <v>0.8719999999999999</v>
      </c>
      <c r="H20" s="53">
        <f t="shared" si="0"/>
        <v>1.2849999999999966</v>
      </c>
      <c r="I20" s="53">
        <f t="shared" si="0"/>
        <v>1.6020000000000039</v>
      </c>
      <c r="J20" s="53">
        <f t="shared" si="0"/>
        <v>1.8520000000000039</v>
      </c>
      <c r="K20" s="53">
        <f t="shared" si="0"/>
        <v>2.060999999999993</v>
      </c>
      <c r="L20" s="53">
        <f t="shared" si="0"/>
        <v>2.2719999999999914</v>
      </c>
      <c r="M20" s="53">
        <f t="shared" si="0"/>
        <v>2.6260000000000048</v>
      </c>
      <c r="N20" s="53">
        <f t="shared" si="0"/>
        <v>2.7950000000000017</v>
      </c>
      <c r="O20" s="53">
        <f t="shared" si="1"/>
        <v>2.950000000000003</v>
      </c>
      <c r="P20" s="53">
        <f t="shared" si="1"/>
        <v>3.093999999999994</v>
      </c>
      <c r="Q20" s="53">
        <f t="shared" si="1"/>
        <v>3.2279999999999944</v>
      </c>
      <c r="R20" s="53">
        <f t="shared" si="1"/>
        <v>3.3529999999999944</v>
      </c>
      <c r="S20" s="53">
        <f t="shared" si="1"/>
        <v>3.471999999999994</v>
      </c>
      <c r="T20" s="53">
        <f t="shared" si="1"/>
        <v>3.5849999999999937</v>
      </c>
      <c r="U20" s="53">
        <f t="shared" si="1"/>
        <v>3.691999999999993</v>
      </c>
      <c r="V20" s="53">
        <f t="shared" si="1"/>
        <v>3.793999999999997</v>
      </c>
      <c r="W20" s="53">
        <f t="shared" si="1"/>
        <v>3.891999999999996</v>
      </c>
      <c r="X20" s="53">
        <f t="shared" si="1"/>
        <v>3.986000000000004</v>
      </c>
      <c r="Y20" s="53">
        <f t="shared" si="2"/>
        <v>4.076999999999998</v>
      </c>
      <c r="Z20" s="53">
        <f t="shared" si="2"/>
        <v>4.1640000000000015</v>
      </c>
      <c r="AA20" s="53">
        <f t="shared" si="2"/>
        <v>4.248000000000005</v>
      </c>
      <c r="AB20" s="53">
        <f t="shared" si="2"/>
        <v>4.329999999999998</v>
      </c>
      <c r="AC20" s="53">
        <f t="shared" si="2"/>
        <v>4.408999999999992</v>
      </c>
      <c r="AD20" s="53">
        <f t="shared" si="2"/>
        <v>4.560000000000002</v>
      </c>
      <c r="AE20" s="53">
        <f t="shared" si="2"/>
        <v>4.783999999999992</v>
      </c>
      <c r="AF20" s="53">
        <f t="shared" si="2"/>
        <v>5.489999999999995</v>
      </c>
      <c r="AG20" s="53">
        <f t="shared" si="2"/>
        <v>5.9809999999999945</v>
      </c>
      <c r="AH20" s="53">
        <f t="shared" si="2"/>
        <v>6.420999999999992</v>
      </c>
    </row>
    <row r="21" spans="1:34" ht="12.75">
      <c r="A21" s="1"/>
      <c r="C21" s="45">
        <v>29.75</v>
      </c>
      <c r="D21" s="45">
        <v>92.96</v>
      </c>
      <c r="E21" s="53">
        <f t="shared" si="0"/>
      </c>
      <c r="F21" s="53">
        <f t="shared" si="0"/>
      </c>
      <c r="G21" s="53">
        <f t="shared" si="0"/>
        <v>0.5820000000000078</v>
      </c>
      <c r="H21" s="53">
        <f t="shared" si="0"/>
        <v>0.9950000000000045</v>
      </c>
      <c r="I21" s="53">
        <f t="shared" si="0"/>
        <v>1.3120000000000118</v>
      </c>
      <c r="J21" s="53">
        <f t="shared" si="0"/>
        <v>1.5620000000000118</v>
      </c>
      <c r="K21" s="53">
        <f t="shared" si="0"/>
        <v>1.7710000000000008</v>
      </c>
      <c r="L21" s="53">
        <f t="shared" si="0"/>
        <v>1.9819999999999993</v>
      </c>
      <c r="M21" s="53">
        <f t="shared" si="0"/>
        <v>2.3360000000000127</v>
      </c>
      <c r="N21" s="53">
        <f t="shared" si="0"/>
        <v>2.5050000000000097</v>
      </c>
      <c r="O21" s="53">
        <f t="shared" si="1"/>
        <v>2.660000000000011</v>
      </c>
      <c r="P21" s="53">
        <f t="shared" si="1"/>
        <v>2.804000000000002</v>
      </c>
      <c r="Q21" s="53">
        <f t="shared" si="1"/>
        <v>2.9380000000000024</v>
      </c>
      <c r="R21" s="53">
        <f t="shared" si="1"/>
        <v>3.0630000000000024</v>
      </c>
      <c r="S21" s="53">
        <f t="shared" si="1"/>
        <v>3.182000000000002</v>
      </c>
      <c r="T21" s="53">
        <f t="shared" si="1"/>
        <v>3.2950000000000017</v>
      </c>
      <c r="U21" s="53">
        <f t="shared" si="1"/>
        <v>3.402000000000001</v>
      </c>
      <c r="V21" s="53">
        <f t="shared" si="1"/>
        <v>3.504000000000005</v>
      </c>
      <c r="W21" s="53">
        <f t="shared" si="1"/>
        <v>3.602000000000004</v>
      </c>
      <c r="X21" s="53">
        <f t="shared" si="1"/>
        <v>3.696000000000012</v>
      </c>
      <c r="Y21" s="53">
        <f t="shared" si="2"/>
        <v>3.787000000000006</v>
      </c>
      <c r="Z21" s="53">
        <f t="shared" si="2"/>
        <v>3.8740000000000094</v>
      </c>
      <c r="AA21" s="53">
        <f t="shared" si="2"/>
        <v>3.9580000000000126</v>
      </c>
      <c r="AB21" s="53">
        <f t="shared" si="2"/>
        <v>4.040000000000006</v>
      </c>
      <c r="AC21" s="53">
        <f t="shared" si="2"/>
        <v>4.119</v>
      </c>
      <c r="AD21" s="53">
        <f t="shared" si="2"/>
        <v>4.27000000000001</v>
      </c>
      <c r="AE21" s="53">
        <f t="shared" si="2"/>
        <v>4.494</v>
      </c>
      <c r="AF21" s="53">
        <f t="shared" si="2"/>
        <v>5.200000000000003</v>
      </c>
      <c r="AG21" s="53">
        <f t="shared" si="2"/>
        <v>5.6910000000000025</v>
      </c>
      <c r="AH21" s="53">
        <f t="shared" si="2"/>
        <v>6.131</v>
      </c>
    </row>
    <row r="22" spans="1:34" ht="12.75">
      <c r="A22" s="1"/>
      <c r="C22" s="45">
        <v>31.083</v>
      </c>
      <c r="D22" s="45">
        <v>92.94</v>
      </c>
      <c r="E22" s="53">
        <f t="shared" si="0"/>
      </c>
      <c r="F22" s="53">
        <f t="shared" si="0"/>
      </c>
      <c r="G22" s="53">
        <f t="shared" si="0"/>
        <v>0.6020000000000039</v>
      </c>
      <c r="H22" s="53">
        <f t="shared" si="0"/>
        <v>1.0150000000000006</v>
      </c>
      <c r="I22" s="53">
        <f t="shared" si="0"/>
        <v>1.3320000000000078</v>
      </c>
      <c r="J22" s="53">
        <f t="shared" si="0"/>
        <v>1.5820000000000078</v>
      </c>
      <c r="K22" s="53">
        <f t="shared" si="0"/>
        <v>1.7909999999999968</v>
      </c>
      <c r="L22" s="53">
        <f t="shared" si="0"/>
        <v>2.0019999999999953</v>
      </c>
      <c r="M22" s="53">
        <f t="shared" si="0"/>
        <v>2.3560000000000088</v>
      </c>
      <c r="N22" s="53">
        <f t="shared" si="0"/>
        <v>2.5250000000000057</v>
      </c>
      <c r="O22" s="53">
        <f t="shared" si="1"/>
        <v>2.680000000000007</v>
      </c>
      <c r="P22" s="53">
        <f t="shared" si="1"/>
        <v>2.823999999999998</v>
      </c>
      <c r="Q22" s="53">
        <f t="shared" si="1"/>
        <v>2.9579999999999984</v>
      </c>
      <c r="R22" s="53">
        <f t="shared" si="1"/>
        <v>3.0829999999999984</v>
      </c>
      <c r="S22" s="53">
        <f t="shared" si="1"/>
        <v>3.201999999999998</v>
      </c>
      <c r="T22" s="53">
        <f t="shared" si="1"/>
        <v>3.3149999999999977</v>
      </c>
      <c r="U22" s="53">
        <f t="shared" si="1"/>
        <v>3.421999999999997</v>
      </c>
      <c r="V22" s="53">
        <f t="shared" si="1"/>
        <v>3.524000000000001</v>
      </c>
      <c r="W22" s="53">
        <f t="shared" si="1"/>
        <v>3.622</v>
      </c>
      <c r="X22" s="53">
        <f t="shared" si="1"/>
        <v>3.716000000000008</v>
      </c>
      <c r="Y22" s="53">
        <f t="shared" si="2"/>
        <v>3.807000000000002</v>
      </c>
      <c r="Z22" s="53">
        <f t="shared" si="2"/>
        <v>3.8940000000000055</v>
      </c>
      <c r="AA22" s="53">
        <f t="shared" si="2"/>
        <v>3.9780000000000086</v>
      </c>
      <c r="AB22" s="53">
        <f t="shared" si="2"/>
        <v>4.060000000000002</v>
      </c>
      <c r="AC22" s="53">
        <f t="shared" si="2"/>
        <v>4.138999999999996</v>
      </c>
      <c r="AD22" s="53">
        <f t="shared" si="2"/>
        <v>4.290000000000006</v>
      </c>
      <c r="AE22" s="53">
        <f t="shared" si="2"/>
        <v>4.513999999999996</v>
      </c>
      <c r="AF22" s="53">
        <f t="shared" si="2"/>
        <v>5.219999999999999</v>
      </c>
      <c r="AG22" s="53">
        <f t="shared" si="2"/>
        <v>5.7109999999999985</v>
      </c>
      <c r="AH22" s="53">
        <f t="shared" si="2"/>
        <v>6.150999999999996</v>
      </c>
    </row>
    <row r="23" spans="1:34" ht="12.75">
      <c r="A23" s="1"/>
      <c r="C23" s="45">
        <v>31.667</v>
      </c>
      <c r="D23" s="45">
        <v>92.59</v>
      </c>
      <c r="E23" s="53">
        <f t="shared" si="0"/>
      </c>
      <c r="F23" s="53">
        <f t="shared" si="0"/>
        <v>0.21399999999999864</v>
      </c>
      <c r="G23" s="53">
        <f t="shared" si="0"/>
        <v>0.9519999999999982</v>
      </c>
      <c r="H23" s="53">
        <f t="shared" si="0"/>
        <v>1.3649999999999949</v>
      </c>
      <c r="I23" s="53">
        <f t="shared" si="0"/>
        <v>1.6820000000000022</v>
      </c>
      <c r="J23" s="53">
        <f t="shared" si="0"/>
        <v>1.9320000000000022</v>
      </c>
      <c r="K23" s="53">
        <f t="shared" si="0"/>
        <v>2.140999999999991</v>
      </c>
      <c r="L23" s="53">
        <f t="shared" si="0"/>
        <v>2.3519999999999897</v>
      </c>
      <c r="M23" s="53">
        <f t="shared" si="0"/>
        <v>2.706000000000003</v>
      </c>
      <c r="N23" s="53">
        <f t="shared" si="0"/>
        <v>2.875</v>
      </c>
      <c r="O23" s="53">
        <f t="shared" si="1"/>
        <v>3.030000000000001</v>
      </c>
      <c r="P23" s="53">
        <f t="shared" si="1"/>
        <v>3.1739999999999924</v>
      </c>
      <c r="Q23" s="53">
        <f t="shared" si="1"/>
        <v>3.3079999999999927</v>
      </c>
      <c r="R23" s="53">
        <f t="shared" si="1"/>
        <v>3.4329999999999927</v>
      </c>
      <c r="S23" s="53">
        <f t="shared" si="1"/>
        <v>3.5519999999999925</v>
      </c>
      <c r="T23" s="53">
        <f t="shared" si="1"/>
        <v>3.664999999999992</v>
      </c>
      <c r="U23" s="53">
        <f t="shared" si="1"/>
        <v>3.7719999999999914</v>
      </c>
      <c r="V23" s="53">
        <f t="shared" si="1"/>
        <v>3.8739999999999952</v>
      </c>
      <c r="W23" s="53">
        <f t="shared" si="1"/>
        <v>3.971999999999994</v>
      </c>
      <c r="X23" s="53">
        <f t="shared" si="1"/>
        <v>4.0660000000000025</v>
      </c>
      <c r="Y23" s="53">
        <f t="shared" si="2"/>
        <v>4.1569999999999965</v>
      </c>
      <c r="Z23" s="53">
        <f t="shared" si="2"/>
        <v>4.244</v>
      </c>
      <c r="AA23" s="53">
        <f t="shared" si="2"/>
        <v>4.328000000000003</v>
      </c>
      <c r="AB23" s="53">
        <f t="shared" si="2"/>
        <v>4.409999999999997</v>
      </c>
      <c r="AC23" s="53">
        <f t="shared" si="2"/>
        <v>4.48899999999999</v>
      </c>
      <c r="AD23" s="53">
        <f t="shared" si="2"/>
        <v>4.640000000000001</v>
      </c>
      <c r="AE23" s="53">
        <f t="shared" si="2"/>
        <v>4.86399999999999</v>
      </c>
      <c r="AF23" s="53">
        <f t="shared" si="2"/>
        <v>5.569999999999993</v>
      </c>
      <c r="AG23" s="53">
        <f t="shared" si="2"/>
        <v>6.060999999999993</v>
      </c>
      <c r="AH23" s="53">
        <f t="shared" si="2"/>
        <v>6.500999999999991</v>
      </c>
    </row>
    <row r="24" spans="1:34" ht="12.75">
      <c r="A24" s="1"/>
      <c r="C24" s="45">
        <v>34.417</v>
      </c>
      <c r="D24" s="45">
        <v>92.43</v>
      </c>
      <c r="E24" s="53">
        <f aca="true" t="shared" si="3" ref="E24:N33">IF(E$2&lt;$D24,"",E$2-$D24)</f>
      </c>
      <c r="F24" s="53">
        <f t="shared" si="3"/>
        <v>0.3739999999999952</v>
      </c>
      <c r="G24" s="53">
        <f t="shared" si="3"/>
        <v>1.1119999999999948</v>
      </c>
      <c r="H24" s="53">
        <f t="shared" si="3"/>
        <v>1.5249999999999915</v>
      </c>
      <c r="I24" s="53">
        <f t="shared" si="3"/>
        <v>1.8419999999999987</v>
      </c>
      <c r="J24" s="53">
        <f t="shared" si="3"/>
        <v>2.0919999999999987</v>
      </c>
      <c r="K24" s="53">
        <f t="shared" si="3"/>
        <v>2.3009999999999877</v>
      </c>
      <c r="L24" s="53">
        <f t="shared" si="3"/>
        <v>2.5119999999999862</v>
      </c>
      <c r="M24" s="53">
        <f t="shared" si="3"/>
        <v>2.8659999999999997</v>
      </c>
      <c r="N24" s="53">
        <f t="shared" si="3"/>
        <v>3.0349999999999966</v>
      </c>
      <c r="O24" s="53">
        <f aca="true" t="shared" si="4" ref="O24:X33">IF(O$2&lt;$D24,"",O$2-$D24)</f>
        <v>3.1899999999999977</v>
      </c>
      <c r="P24" s="53">
        <f t="shared" si="4"/>
        <v>3.333999999999989</v>
      </c>
      <c r="Q24" s="53">
        <f t="shared" si="4"/>
        <v>3.4679999999999893</v>
      </c>
      <c r="R24" s="53">
        <f t="shared" si="4"/>
        <v>3.5929999999999893</v>
      </c>
      <c r="S24" s="53">
        <f t="shared" si="4"/>
        <v>3.711999999999989</v>
      </c>
      <c r="T24" s="53">
        <f t="shared" si="4"/>
        <v>3.8249999999999886</v>
      </c>
      <c r="U24" s="53">
        <f t="shared" si="4"/>
        <v>3.931999999999988</v>
      </c>
      <c r="V24" s="53">
        <f t="shared" si="4"/>
        <v>4.033999999999992</v>
      </c>
      <c r="W24" s="53">
        <f t="shared" si="4"/>
        <v>4.131999999999991</v>
      </c>
      <c r="X24" s="53">
        <f t="shared" si="4"/>
        <v>4.225999999999999</v>
      </c>
      <c r="Y24" s="53">
        <f aca="true" t="shared" si="5" ref="Y24:AH33">IF(Y$2&lt;$D24,"",Y$2-$D24)</f>
        <v>4.316999999999993</v>
      </c>
      <c r="Z24" s="53">
        <f t="shared" si="5"/>
        <v>4.403999999999996</v>
      </c>
      <c r="AA24" s="53">
        <f t="shared" si="5"/>
        <v>4.4879999999999995</v>
      </c>
      <c r="AB24" s="53">
        <f t="shared" si="5"/>
        <v>4.569999999999993</v>
      </c>
      <c r="AC24" s="53">
        <f t="shared" si="5"/>
        <v>4.648999999999987</v>
      </c>
      <c r="AD24" s="53">
        <f t="shared" si="5"/>
        <v>4.799999999999997</v>
      </c>
      <c r="AE24" s="53">
        <f t="shared" si="5"/>
        <v>5.023999999999987</v>
      </c>
      <c r="AF24" s="53">
        <f t="shared" si="5"/>
        <v>5.72999999999999</v>
      </c>
      <c r="AG24" s="53">
        <f t="shared" si="5"/>
        <v>6.220999999999989</v>
      </c>
      <c r="AH24" s="53">
        <f t="shared" si="5"/>
        <v>6.660999999999987</v>
      </c>
    </row>
    <row r="25" spans="1:34" ht="12.75">
      <c r="A25" s="1"/>
      <c r="C25" s="45">
        <v>34.83</v>
      </c>
      <c r="D25" s="45">
        <v>92.96</v>
      </c>
      <c r="E25" s="53">
        <f t="shared" si="3"/>
      </c>
      <c r="F25" s="53">
        <f t="shared" si="3"/>
      </c>
      <c r="G25" s="53">
        <f t="shared" si="3"/>
        <v>0.5820000000000078</v>
      </c>
      <c r="H25" s="53">
        <f t="shared" si="3"/>
        <v>0.9950000000000045</v>
      </c>
      <c r="I25" s="53">
        <f t="shared" si="3"/>
        <v>1.3120000000000118</v>
      </c>
      <c r="J25" s="53">
        <f t="shared" si="3"/>
        <v>1.5620000000000118</v>
      </c>
      <c r="K25" s="53">
        <f t="shared" si="3"/>
        <v>1.7710000000000008</v>
      </c>
      <c r="L25" s="53">
        <f t="shared" si="3"/>
        <v>1.9819999999999993</v>
      </c>
      <c r="M25" s="53">
        <f t="shared" si="3"/>
        <v>2.3360000000000127</v>
      </c>
      <c r="N25" s="53">
        <f t="shared" si="3"/>
        <v>2.5050000000000097</v>
      </c>
      <c r="O25" s="53">
        <f t="shared" si="4"/>
        <v>2.660000000000011</v>
      </c>
      <c r="P25" s="53">
        <f t="shared" si="4"/>
        <v>2.804000000000002</v>
      </c>
      <c r="Q25" s="53">
        <f t="shared" si="4"/>
        <v>2.9380000000000024</v>
      </c>
      <c r="R25" s="53">
        <f t="shared" si="4"/>
        <v>3.0630000000000024</v>
      </c>
      <c r="S25" s="53">
        <f t="shared" si="4"/>
        <v>3.182000000000002</v>
      </c>
      <c r="T25" s="53">
        <f t="shared" si="4"/>
        <v>3.2950000000000017</v>
      </c>
      <c r="U25" s="53">
        <f t="shared" si="4"/>
        <v>3.402000000000001</v>
      </c>
      <c r="V25" s="53">
        <f t="shared" si="4"/>
        <v>3.504000000000005</v>
      </c>
      <c r="W25" s="53">
        <f t="shared" si="4"/>
        <v>3.602000000000004</v>
      </c>
      <c r="X25" s="53">
        <f t="shared" si="4"/>
        <v>3.696000000000012</v>
      </c>
      <c r="Y25" s="53">
        <f t="shared" si="5"/>
        <v>3.787000000000006</v>
      </c>
      <c r="Z25" s="53">
        <f t="shared" si="5"/>
        <v>3.8740000000000094</v>
      </c>
      <c r="AA25" s="53">
        <f t="shared" si="5"/>
        <v>3.9580000000000126</v>
      </c>
      <c r="AB25" s="53">
        <f t="shared" si="5"/>
        <v>4.040000000000006</v>
      </c>
      <c r="AC25" s="53">
        <f t="shared" si="5"/>
        <v>4.119</v>
      </c>
      <c r="AD25" s="53">
        <f t="shared" si="5"/>
        <v>4.27000000000001</v>
      </c>
      <c r="AE25" s="53">
        <f t="shared" si="5"/>
        <v>4.494</v>
      </c>
      <c r="AF25" s="53">
        <f t="shared" si="5"/>
        <v>5.200000000000003</v>
      </c>
      <c r="AG25" s="53">
        <f t="shared" si="5"/>
        <v>5.6910000000000025</v>
      </c>
      <c r="AH25" s="53">
        <f t="shared" si="5"/>
        <v>6.131</v>
      </c>
    </row>
    <row r="26" spans="1:34" ht="12.75">
      <c r="A26" s="1"/>
      <c r="C26" s="45">
        <v>36.83</v>
      </c>
      <c r="D26" s="45">
        <v>93.52</v>
      </c>
      <c r="E26" s="53">
        <f t="shared" si="3"/>
      </c>
      <c r="F26" s="53">
        <f t="shared" si="3"/>
      </c>
      <c r="G26" s="53">
        <f t="shared" si="3"/>
        <v>0.02200000000000557</v>
      </c>
      <c r="H26" s="53">
        <f t="shared" si="3"/>
        <v>0.4350000000000023</v>
      </c>
      <c r="I26" s="53">
        <f t="shared" si="3"/>
        <v>0.7520000000000095</v>
      </c>
      <c r="J26" s="53">
        <f t="shared" si="3"/>
        <v>1.0020000000000095</v>
      </c>
      <c r="K26" s="53">
        <f t="shared" si="3"/>
        <v>1.2109999999999985</v>
      </c>
      <c r="L26" s="53">
        <f t="shared" si="3"/>
        <v>1.421999999999997</v>
      </c>
      <c r="M26" s="53">
        <f t="shared" si="3"/>
        <v>1.7760000000000105</v>
      </c>
      <c r="N26" s="53">
        <f t="shared" si="3"/>
        <v>1.9450000000000074</v>
      </c>
      <c r="O26" s="53">
        <f t="shared" si="4"/>
        <v>2.1000000000000085</v>
      </c>
      <c r="P26" s="53">
        <f t="shared" si="4"/>
        <v>2.2439999999999998</v>
      </c>
      <c r="Q26" s="53">
        <f t="shared" si="4"/>
        <v>2.378</v>
      </c>
      <c r="R26" s="53">
        <f t="shared" si="4"/>
        <v>2.503</v>
      </c>
      <c r="S26" s="53">
        <f t="shared" si="4"/>
        <v>2.622</v>
      </c>
      <c r="T26" s="53">
        <f t="shared" si="4"/>
        <v>2.7349999999999994</v>
      </c>
      <c r="U26" s="53">
        <f t="shared" si="4"/>
        <v>2.8419999999999987</v>
      </c>
      <c r="V26" s="53">
        <f t="shared" si="4"/>
        <v>2.9440000000000026</v>
      </c>
      <c r="W26" s="53">
        <f t="shared" si="4"/>
        <v>3.0420000000000016</v>
      </c>
      <c r="X26" s="53">
        <f t="shared" si="4"/>
        <v>3.13600000000001</v>
      </c>
      <c r="Y26" s="53">
        <f t="shared" si="5"/>
        <v>3.227000000000004</v>
      </c>
      <c r="Z26" s="53">
        <f t="shared" si="5"/>
        <v>3.314000000000007</v>
      </c>
      <c r="AA26" s="53">
        <f t="shared" si="5"/>
        <v>3.3980000000000103</v>
      </c>
      <c r="AB26" s="53">
        <f t="shared" si="5"/>
        <v>3.480000000000004</v>
      </c>
      <c r="AC26" s="53">
        <f t="shared" si="5"/>
        <v>3.5589999999999975</v>
      </c>
      <c r="AD26" s="53">
        <f t="shared" si="5"/>
        <v>3.710000000000008</v>
      </c>
      <c r="AE26" s="53">
        <f t="shared" si="5"/>
        <v>3.9339999999999975</v>
      </c>
      <c r="AF26" s="53">
        <f t="shared" si="5"/>
        <v>4.640000000000001</v>
      </c>
      <c r="AG26" s="53">
        <f t="shared" si="5"/>
        <v>5.131</v>
      </c>
      <c r="AH26" s="53">
        <f t="shared" si="5"/>
        <v>5.570999999999998</v>
      </c>
    </row>
    <row r="27" spans="1:34" ht="12.75">
      <c r="A27" s="1"/>
      <c r="C27" s="45">
        <v>39.33</v>
      </c>
      <c r="D27" s="45">
        <v>93.41</v>
      </c>
      <c r="E27" s="53">
        <f t="shared" si="3"/>
      </c>
      <c r="F27" s="53">
        <f t="shared" si="3"/>
      </c>
      <c r="G27" s="53">
        <f t="shared" si="3"/>
        <v>0.132000000000005</v>
      </c>
      <c r="H27" s="53">
        <f t="shared" si="3"/>
        <v>0.5450000000000017</v>
      </c>
      <c r="I27" s="53">
        <f t="shared" si="3"/>
        <v>0.862000000000009</v>
      </c>
      <c r="J27" s="53">
        <f t="shared" si="3"/>
        <v>1.112000000000009</v>
      </c>
      <c r="K27" s="53">
        <f t="shared" si="3"/>
        <v>1.320999999999998</v>
      </c>
      <c r="L27" s="53">
        <f t="shared" si="3"/>
        <v>1.5319999999999965</v>
      </c>
      <c r="M27" s="53">
        <f t="shared" si="3"/>
        <v>1.88600000000001</v>
      </c>
      <c r="N27" s="53">
        <f t="shared" si="3"/>
        <v>2.055000000000007</v>
      </c>
      <c r="O27" s="53">
        <f t="shared" si="4"/>
        <v>2.210000000000008</v>
      </c>
      <c r="P27" s="53">
        <f t="shared" si="4"/>
        <v>2.353999999999999</v>
      </c>
      <c r="Q27" s="53">
        <f t="shared" si="4"/>
        <v>2.4879999999999995</v>
      </c>
      <c r="R27" s="53">
        <f t="shared" si="4"/>
        <v>2.6129999999999995</v>
      </c>
      <c r="S27" s="53">
        <f t="shared" si="4"/>
        <v>2.7319999999999993</v>
      </c>
      <c r="T27" s="53">
        <f t="shared" si="4"/>
        <v>2.844999999999999</v>
      </c>
      <c r="U27" s="53">
        <f t="shared" si="4"/>
        <v>2.951999999999998</v>
      </c>
      <c r="V27" s="53">
        <f t="shared" si="4"/>
        <v>3.054000000000002</v>
      </c>
      <c r="W27" s="53">
        <f t="shared" si="4"/>
        <v>3.152000000000001</v>
      </c>
      <c r="X27" s="53">
        <f t="shared" si="4"/>
        <v>3.2460000000000093</v>
      </c>
      <c r="Y27" s="53">
        <f t="shared" si="5"/>
        <v>3.3370000000000033</v>
      </c>
      <c r="Z27" s="53">
        <f t="shared" si="5"/>
        <v>3.4240000000000066</v>
      </c>
      <c r="AA27" s="53">
        <f t="shared" si="5"/>
        <v>3.5080000000000098</v>
      </c>
      <c r="AB27" s="53">
        <f t="shared" si="5"/>
        <v>3.5900000000000034</v>
      </c>
      <c r="AC27" s="53">
        <f t="shared" si="5"/>
        <v>3.668999999999997</v>
      </c>
      <c r="AD27" s="53">
        <f t="shared" si="5"/>
        <v>3.8200000000000074</v>
      </c>
      <c r="AE27" s="53">
        <f t="shared" si="5"/>
        <v>4.043999999999997</v>
      </c>
      <c r="AF27" s="53">
        <f t="shared" si="5"/>
        <v>4.75</v>
      </c>
      <c r="AG27" s="53">
        <f t="shared" si="5"/>
        <v>5.241</v>
      </c>
      <c r="AH27" s="53">
        <f t="shared" si="5"/>
        <v>5.680999999999997</v>
      </c>
    </row>
    <row r="28" spans="1:34" ht="12.75">
      <c r="A28" s="1"/>
      <c r="C28" s="45">
        <v>40.417</v>
      </c>
      <c r="D28" s="45">
        <v>92.59</v>
      </c>
      <c r="E28" s="53">
        <f t="shared" si="3"/>
      </c>
      <c r="F28" s="53">
        <f t="shared" si="3"/>
        <v>0.21399999999999864</v>
      </c>
      <c r="G28" s="53">
        <f t="shared" si="3"/>
        <v>0.9519999999999982</v>
      </c>
      <c r="H28" s="53">
        <f t="shared" si="3"/>
        <v>1.3649999999999949</v>
      </c>
      <c r="I28" s="53">
        <f t="shared" si="3"/>
        <v>1.6820000000000022</v>
      </c>
      <c r="J28" s="53">
        <f t="shared" si="3"/>
        <v>1.9320000000000022</v>
      </c>
      <c r="K28" s="53">
        <f t="shared" si="3"/>
        <v>2.140999999999991</v>
      </c>
      <c r="L28" s="53">
        <f t="shared" si="3"/>
        <v>2.3519999999999897</v>
      </c>
      <c r="M28" s="53">
        <f t="shared" si="3"/>
        <v>2.706000000000003</v>
      </c>
      <c r="N28" s="53">
        <f t="shared" si="3"/>
        <v>2.875</v>
      </c>
      <c r="O28" s="53">
        <f t="shared" si="4"/>
        <v>3.030000000000001</v>
      </c>
      <c r="P28" s="53">
        <f t="shared" si="4"/>
        <v>3.1739999999999924</v>
      </c>
      <c r="Q28" s="53">
        <f t="shared" si="4"/>
        <v>3.3079999999999927</v>
      </c>
      <c r="R28" s="53">
        <f t="shared" si="4"/>
        <v>3.4329999999999927</v>
      </c>
      <c r="S28" s="53">
        <f t="shared" si="4"/>
        <v>3.5519999999999925</v>
      </c>
      <c r="T28" s="53">
        <f t="shared" si="4"/>
        <v>3.664999999999992</v>
      </c>
      <c r="U28" s="53">
        <f t="shared" si="4"/>
        <v>3.7719999999999914</v>
      </c>
      <c r="V28" s="53">
        <f t="shared" si="4"/>
        <v>3.8739999999999952</v>
      </c>
      <c r="W28" s="53">
        <f t="shared" si="4"/>
        <v>3.971999999999994</v>
      </c>
      <c r="X28" s="53">
        <f t="shared" si="4"/>
        <v>4.0660000000000025</v>
      </c>
      <c r="Y28" s="53">
        <f t="shared" si="5"/>
        <v>4.1569999999999965</v>
      </c>
      <c r="Z28" s="53">
        <f t="shared" si="5"/>
        <v>4.244</v>
      </c>
      <c r="AA28" s="53">
        <f t="shared" si="5"/>
        <v>4.328000000000003</v>
      </c>
      <c r="AB28" s="53">
        <f t="shared" si="5"/>
        <v>4.409999999999997</v>
      </c>
      <c r="AC28" s="53">
        <f t="shared" si="5"/>
        <v>4.48899999999999</v>
      </c>
      <c r="AD28" s="53">
        <f t="shared" si="5"/>
        <v>4.640000000000001</v>
      </c>
      <c r="AE28" s="53">
        <f t="shared" si="5"/>
        <v>4.86399999999999</v>
      </c>
      <c r="AF28" s="53">
        <f t="shared" si="5"/>
        <v>5.569999999999993</v>
      </c>
      <c r="AG28" s="53">
        <f t="shared" si="5"/>
        <v>6.060999999999993</v>
      </c>
      <c r="AH28" s="53">
        <f t="shared" si="5"/>
        <v>6.500999999999991</v>
      </c>
    </row>
    <row r="29" spans="1:34" ht="12.75">
      <c r="A29" s="1"/>
      <c r="C29" s="45">
        <v>41</v>
      </c>
      <c r="D29" s="45">
        <v>93.22</v>
      </c>
      <c r="E29" s="53">
        <f t="shared" si="3"/>
      </c>
      <c r="F29" s="53">
        <f t="shared" si="3"/>
      </c>
      <c r="G29" s="53">
        <f t="shared" si="3"/>
        <v>0.32200000000000273</v>
      </c>
      <c r="H29" s="53">
        <f t="shared" si="3"/>
        <v>0.7349999999999994</v>
      </c>
      <c r="I29" s="53">
        <f t="shared" si="3"/>
        <v>1.0520000000000067</v>
      </c>
      <c r="J29" s="53">
        <f t="shared" si="3"/>
        <v>1.3020000000000067</v>
      </c>
      <c r="K29" s="53">
        <f t="shared" si="3"/>
        <v>1.5109999999999957</v>
      </c>
      <c r="L29" s="53">
        <f t="shared" si="3"/>
        <v>1.7219999999999942</v>
      </c>
      <c r="M29" s="53">
        <f t="shared" si="3"/>
        <v>2.0760000000000076</v>
      </c>
      <c r="N29" s="53">
        <f t="shared" si="3"/>
        <v>2.2450000000000045</v>
      </c>
      <c r="O29" s="53">
        <f t="shared" si="4"/>
        <v>2.4000000000000057</v>
      </c>
      <c r="P29" s="53">
        <f t="shared" si="4"/>
        <v>2.543999999999997</v>
      </c>
      <c r="Q29" s="53">
        <f t="shared" si="4"/>
        <v>2.6779999999999973</v>
      </c>
      <c r="R29" s="53">
        <f t="shared" si="4"/>
        <v>2.8029999999999973</v>
      </c>
      <c r="S29" s="53">
        <f t="shared" si="4"/>
        <v>2.921999999999997</v>
      </c>
      <c r="T29" s="53">
        <f t="shared" si="4"/>
        <v>3.0349999999999966</v>
      </c>
      <c r="U29" s="53">
        <f t="shared" si="4"/>
        <v>3.141999999999996</v>
      </c>
      <c r="V29" s="53">
        <f t="shared" si="4"/>
        <v>3.2439999999999998</v>
      </c>
      <c r="W29" s="53">
        <f t="shared" si="4"/>
        <v>3.3419999999999987</v>
      </c>
      <c r="X29" s="53">
        <f t="shared" si="4"/>
        <v>3.436000000000007</v>
      </c>
      <c r="Y29" s="53">
        <f t="shared" si="5"/>
        <v>3.527000000000001</v>
      </c>
      <c r="Z29" s="53">
        <f t="shared" si="5"/>
        <v>3.6140000000000043</v>
      </c>
      <c r="AA29" s="53">
        <f t="shared" si="5"/>
        <v>3.6980000000000075</v>
      </c>
      <c r="AB29" s="53">
        <f t="shared" si="5"/>
        <v>3.780000000000001</v>
      </c>
      <c r="AC29" s="53">
        <f t="shared" si="5"/>
        <v>3.8589999999999947</v>
      </c>
      <c r="AD29" s="53">
        <f t="shared" si="5"/>
        <v>4.010000000000005</v>
      </c>
      <c r="AE29" s="53">
        <f t="shared" si="5"/>
        <v>4.233999999999995</v>
      </c>
      <c r="AF29" s="53">
        <f t="shared" si="5"/>
        <v>4.939999999999998</v>
      </c>
      <c r="AG29" s="53">
        <f t="shared" si="5"/>
        <v>5.430999999999997</v>
      </c>
      <c r="AH29" s="53">
        <f t="shared" si="5"/>
        <v>5.870999999999995</v>
      </c>
    </row>
    <row r="30" spans="1:34" ht="12.75">
      <c r="A30" s="1"/>
      <c r="C30" s="45">
        <v>44.33</v>
      </c>
      <c r="D30" s="45">
        <v>92.96</v>
      </c>
      <c r="E30" s="53">
        <f t="shared" si="3"/>
      </c>
      <c r="F30" s="53">
        <f t="shared" si="3"/>
      </c>
      <c r="G30" s="53">
        <f t="shared" si="3"/>
        <v>0.5820000000000078</v>
      </c>
      <c r="H30" s="53">
        <f t="shared" si="3"/>
        <v>0.9950000000000045</v>
      </c>
      <c r="I30" s="53">
        <f t="shared" si="3"/>
        <v>1.3120000000000118</v>
      </c>
      <c r="J30" s="53">
        <f t="shared" si="3"/>
        <v>1.5620000000000118</v>
      </c>
      <c r="K30" s="53">
        <f t="shared" si="3"/>
        <v>1.7710000000000008</v>
      </c>
      <c r="L30" s="53">
        <f t="shared" si="3"/>
        <v>1.9819999999999993</v>
      </c>
      <c r="M30" s="53">
        <f t="shared" si="3"/>
        <v>2.3360000000000127</v>
      </c>
      <c r="N30" s="53">
        <f t="shared" si="3"/>
        <v>2.5050000000000097</v>
      </c>
      <c r="O30" s="53">
        <f t="shared" si="4"/>
        <v>2.660000000000011</v>
      </c>
      <c r="P30" s="53">
        <f t="shared" si="4"/>
        <v>2.804000000000002</v>
      </c>
      <c r="Q30" s="53">
        <f t="shared" si="4"/>
        <v>2.9380000000000024</v>
      </c>
      <c r="R30" s="53">
        <f t="shared" si="4"/>
        <v>3.0630000000000024</v>
      </c>
      <c r="S30" s="53">
        <f t="shared" si="4"/>
        <v>3.182000000000002</v>
      </c>
      <c r="T30" s="53">
        <f t="shared" si="4"/>
        <v>3.2950000000000017</v>
      </c>
      <c r="U30" s="53">
        <f t="shared" si="4"/>
        <v>3.402000000000001</v>
      </c>
      <c r="V30" s="53">
        <f t="shared" si="4"/>
        <v>3.504000000000005</v>
      </c>
      <c r="W30" s="53">
        <f t="shared" si="4"/>
        <v>3.602000000000004</v>
      </c>
      <c r="X30" s="53">
        <f t="shared" si="4"/>
        <v>3.696000000000012</v>
      </c>
      <c r="Y30" s="53">
        <f t="shared" si="5"/>
        <v>3.787000000000006</v>
      </c>
      <c r="Z30" s="53">
        <f t="shared" si="5"/>
        <v>3.8740000000000094</v>
      </c>
      <c r="AA30" s="53">
        <f t="shared" si="5"/>
        <v>3.9580000000000126</v>
      </c>
      <c r="AB30" s="53">
        <f t="shared" si="5"/>
        <v>4.040000000000006</v>
      </c>
      <c r="AC30" s="53">
        <f t="shared" si="5"/>
        <v>4.119</v>
      </c>
      <c r="AD30" s="53">
        <f t="shared" si="5"/>
        <v>4.27000000000001</v>
      </c>
      <c r="AE30" s="53">
        <f t="shared" si="5"/>
        <v>4.494</v>
      </c>
      <c r="AF30" s="53">
        <f t="shared" si="5"/>
        <v>5.200000000000003</v>
      </c>
      <c r="AG30" s="53">
        <f t="shared" si="5"/>
        <v>5.6910000000000025</v>
      </c>
      <c r="AH30" s="53">
        <f t="shared" si="5"/>
        <v>6.131</v>
      </c>
    </row>
    <row r="31" spans="1:34" ht="12.75">
      <c r="A31" s="1"/>
      <c r="C31" s="45">
        <v>45</v>
      </c>
      <c r="D31" s="45">
        <v>91.28</v>
      </c>
      <c r="E31" s="53">
        <f t="shared" si="3"/>
        <v>1.1440000000000055</v>
      </c>
      <c r="F31" s="53">
        <f t="shared" si="3"/>
        <v>1.524000000000001</v>
      </c>
      <c r="G31" s="53">
        <f t="shared" si="3"/>
        <v>2.2620000000000005</v>
      </c>
      <c r="H31" s="53">
        <f t="shared" si="3"/>
        <v>2.674999999999997</v>
      </c>
      <c r="I31" s="53">
        <f t="shared" si="3"/>
        <v>2.9920000000000044</v>
      </c>
      <c r="J31" s="53">
        <f t="shared" si="3"/>
        <v>3.2420000000000044</v>
      </c>
      <c r="K31" s="53">
        <f t="shared" si="3"/>
        <v>3.4509999999999934</v>
      </c>
      <c r="L31" s="53">
        <f t="shared" si="3"/>
        <v>3.661999999999992</v>
      </c>
      <c r="M31" s="53">
        <f t="shared" si="3"/>
        <v>4.016000000000005</v>
      </c>
      <c r="N31" s="53">
        <f t="shared" si="3"/>
        <v>4.185000000000002</v>
      </c>
      <c r="O31" s="53">
        <f t="shared" si="4"/>
        <v>4.340000000000003</v>
      </c>
      <c r="P31" s="53">
        <f t="shared" si="4"/>
        <v>4.483999999999995</v>
      </c>
      <c r="Q31" s="53">
        <f t="shared" si="4"/>
        <v>4.617999999999995</v>
      </c>
      <c r="R31" s="53">
        <f t="shared" si="4"/>
        <v>4.742999999999995</v>
      </c>
      <c r="S31" s="53">
        <f t="shared" si="4"/>
        <v>4.861999999999995</v>
      </c>
      <c r="T31" s="53">
        <f t="shared" si="4"/>
        <v>4.974999999999994</v>
      </c>
      <c r="U31" s="53">
        <f t="shared" si="4"/>
        <v>5.081999999999994</v>
      </c>
      <c r="V31" s="53">
        <f t="shared" si="4"/>
        <v>5.1839999999999975</v>
      </c>
      <c r="W31" s="53">
        <f t="shared" si="4"/>
        <v>5.2819999999999965</v>
      </c>
      <c r="X31" s="53">
        <f t="shared" si="4"/>
        <v>5.376000000000005</v>
      </c>
      <c r="Y31" s="53">
        <f t="shared" si="5"/>
        <v>5.466999999999999</v>
      </c>
      <c r="Z31" s="53">
        <f t="shared" si="5"/>
        <v>5.554000000000002</v>
      </c>
      <c r="AA31" s="53">
        <f t="shared" si="5"/>
        <v>5.638000000000005</v>
      </c>
      <c r="AB31" s="53">
        <f t="shared" si="5"/>
        <v>5.719999999999999</v>
      </c>
      <c r="AC31" s="53">
        <f t="shared" si="5"/>
        <v>5.798999999999992</v>
      </c>
      <c r="AD31" s="53">
        <f t="shared" si="5"/>
        <v>5.950000000000003</v>
      </c>
      <c r="AE31" s="53">
        <f t="shared" si="5"/>
        <v>6.173999999999992</v>
      </c>
      <c r="AF31" s="53">
        <f t="shared" si="5"/>
        <v>6.8799999999999955</v>
      </c>
      <c r="AG31" s="53">
        <f t="shared" si="5"/>
        <v>7.370999999999995</v>
      </c>
      <c r="AH31" s="53">
        <f t="shared" si="5"/>
        <v>7.810999999999993</v>
      </c>
    </row>
    <row r="32" spans="1:34" ht="12.75">
      <c r="A32" s="1"/>
      <c r="C32" s="45">
        <v>48.917</v>
      </c>
      <c r="D32" s="45">
        <v>91.31</v>
      </c>
      <c r="E32" s="53">
        <f t="shared" si="3"/>
        <v>1.1140000000000043</v>
      </c>
      <c r="F32" s="53">
        <f t="shared" si="3"/>
        <v>1.4939999999999998</v>
      </c>
      <c r="G32" s="53">
        <f t="shared" si="3"/>
        <v>2.2319999999999993</v>
      </c>
      <c r="H32" s="53">
        <f t="shared" si="3"/>
        <v>2.644999999999996</v>
      </c>
      <c r="I32" s="53">
        <f t="shared" si="3"/>
        <v>2.9620000000000033</v>
      </c>
      <c r="J32" s="53">
        <f t="shared" si="3"/>
        <v>3.2120000000000033</v>
      </c>
      <c r="K32" s="53">
        <f t="shared" si="3"/>
        <v>3.4209999999999923</v>
      </c>
      <c r="L32" s="53">
        <f t="shared" si="3"/>
        <v>3.631999999999991</v>
      </c>
      <c r="M32" s="53">
        <f t="shared" si="3"/>
        <v>3.986000000000004</v>
      </c>
      <c r="N32" s="53">
        <f t="shared" si="3"/>
        <v>4.155000000000001</v>
      </c>
      <c r="O32" s="53">
        <f t="shared" si="4"/>
        <v>4.310000000000002</v>
      </c>
      <c r="P32" s="53">
        <f t="shared" si="4"/>
        <v>4.4539999999999935</v>
      </c>
      <c r="Q32" s="53">
        <f t="shared" si="4"/>
        <v>4.587999999999994</v>
      </c>
      <c r="R32" s="53">
        <f t="shared" si="4"/>
        <v>4.712999999999994</v>
      </c>
      <c r="S32" s="53">
        <f t="shared" si="4"/>
        <v>4.831999999999994</v>
      </c>
      <c r="T32" s="53">
        <f t="shared" si="4"/>
        <v>4.944999999999993</v>
      </c>
      <c r="U32" s="53">
        <f t="shared" si="4"/>
        <v>5.0519999999999925</v>
      </c>
      <c r="V32" s="53">
        <f t="shared" si="4"/>
        <v>5.153999999999996</v>
      </c>
      <c r="W32" s="53">
        <f t="shared" si="4"/>
        <v>5.251999999999995</v>
      </c>
      <c r="X32" s="53">
        <f t="shared" si="4"/>
        <v>5.346000000000004</v>
      </c>
      <c r="Y32" s="53">
        <f t="shared" si="5"/>
        <v>5.436999999999998</v>
      </c>
      <c r="Z32" s="53">
        <f t="shared" si="5"/>
        <v>5.524000000000001</v>
      </c>
      <c r="AA32" s="53">
        <f t="shared" si="5"/>
        <v>5.608000000000004</v>
      </c>
      <c r="AB32" s="53">
        <f t="shared" si="5"/>
        <v>5.689999999999998</v>
      </c>
      <c r="AC32" s="53">
        <f t="shared" si="5"/>
        <v>5.768999999999991</v>
      </c>
      <c r="AD32" s="53">
        <f t="shared" si="5"/>
        <v>5.920000000000002</v>
      </c>
      <c r="AE32" s="53">
        <f t="shared" si="5"/>
        <v>6.143999999999991</v>
      </c>
      <c r="AF32" s="53">
        <f t="shared" si="5"/>
        <v>6.849999999999994</v>
      </c>
      <c r="AG32" s="53">
        <f t="shared" si="5"/>
        <v>7.340999999999994</v>
      </c>
      <c r="AH32" s="53">
        <f t="shared" si="5"/>
        <v>7.780999999999992</v>
      </c>
    </row>
    <row r="33" spans="1:34" ht="12.75">
      <c r="A33" s="1"/>
      <c r="C33" s="45">
        <v>49.667</v>
      </c>
      <c r="D33" s="45">
        <v>93.26</v>
      </c>
      <c r="E33" s="53">
        <f t="shared" si="3"/>
      </c>
      <c r="F33" s="53">
        <f t="shared" si="3"/>
      </c>
      <c r="G33" s="53">
        <f t="shared" si="3"/>
        <v>0.2819999999999965</v>
      </c>
      <c r="H33" s="53">
        <f t="shared" si="3"/>
        <v>0.6949999999999932</v>
      </c>
      <c r="I33" s="53">
        <f t="shared" si="3"/>
        <v>1.0120000000000005</v>
      </c>
      <c r="J33" s="53">
        <f t="shared" si="3"/>
        <v>1.2620000000000005</v>
      </c>
      <c r="K33" s="53">
        <f t="shared" si="3"/>
        <v>1.4709999999999894</v>
      </c>
      <c r="L33" s="53">
        <f t="shared" si="3"/>
        <v>1.681999999999988</v>
      </c>
      <c r="M33" s="53">
        <f t="shared" si="3"/>
        <v>2.0360000000000014</v>
      </c>
      <c r="N33" s="53">
        <f t="shared" si="3"/>
        <v>2.2049999999999983</v>
      </c>
      <c r="O33" s="53">
        <f t="shared" si="4"/>
        <v>2.3599999999999994</v>
      </c>
      <c r="P33" s="53">
        <f t="shared" si="4"/>
        <v>2.5039999999999907</v>
      </c>
      <c r="Q33" s="53">
        <f t="shared" si="4"/>
        <v>2.637999999999991</v>
      </c>
      <c r="R33" s="53">
        <f t="shared" si="4"/>
        <v>2.762999999999991</v>
      </c>
      <c r="S33" s="53">
        <f t="shared" si="4"/>
        <v>2.881999999999991</v>
      </c>
      <c r="T33" s="53">
        <f t="shared" si="4"/>
        <v>2.9949999999999903</v>
      </c>
      <c r="U33" s="53">
        <f t="shared" si="4"/>
        <v>3.1019999999999897</v>
      </c>
      <c r="V33" s="53">
        <f t="shared" si="4"/>
        <v>3.2039999999999935</v>
      </c>
      <c r="W33" s="53">
        <f t="shared" si="4"/>
        <v>3.3019999999999925</v>
      </c>
      <c r="X33" s="53">
        <f t="shared" si="4"/>
        <v>3.396000000000001</v>
      </c>
      <c r="Y33" s="53">
        <f t="shared" si="5"/>
        <v>3.4869999999999948</v>
      </c>
      <c r="Z33" s="53">
        <f t="shared" si="5"/>
        <v>3.573999999999998</v>
      </c>
      <c r="AA33" s="53">
        <f t="shared" si="5"/>
        <v>3.6580000000000013</v>
      </c>
      <c r="AB33" s="53">
        <f t="shared" si="5"/>
        <v>3.739999999999995</v>
      </c>
      <c r="AC33" s="53">
        <f t="shared" si="5"/>
        <v>3.8189999999999884</v>
      </c>
      <c r="AD33" s="53">
        <f t="shared" si="5"/>
        <v>3.969999999999999</v>
      </c>
      <c r="AE33" s="53">
        <f t="shared" si="5"/>
        <v>4.193999999999988</v>
      </c>
      <c r="AF33" s="53">
        <f t="shared" si="5"/>
        <v>4.8999999999999915</v>
      </c>
      <c r="AG33" s="53">
        <f t="shared" si="5"/>
        <v>5.390999999999991</v>
      </c>
      <c r="AH33" s="53">
        <f t="shared" si="5"/>
        <v>5.830999999999989</v>
      </c>
    </row>
    <row r="34" spans="1:34" ht="12.75">
      <c r="A34" s="1"/>
      <c r="C34" s="45">
        <v>50.667</v>
      </c>
      <c r="D34" s="45">
        <v>92.35</v>
      </c>
      <c r="E34" s="53">
        <f aca="true" t="shared" si="6" ref="E34:N45">IF(E$2&lt;$D34,"",E$2-$D34)</f>
        <v>0.07400000000001228</v>
      </c>
      <c r="F34" s="53">
        <f t="shared" si="6"/>
        <v>0.45400000000000773</v>
      </c>
      <c r="G34" s="53">
        <f t="shared" si="6"/>
        <v>1.1920000000000073</v>
      </c>
      <c r="H34" s="53">
        <f t="shared" si="6"/>
        <v>1.605000000000004</v>
      </c>
      <c r="I34" s="53">
        <f t="shared" si="6"/>
        <v>1.9220000000000113</v>
      </c>
      <c r="J34" s="53">
        <f t="shared" si="6"/>
        <v>2.1720000000000113</v>
      </c>
      <c r="K34" s="53">
        <f t="shared" si="6"/>
        <v>2.3810000000000002</v>
      </c>
      <c r="L34" s="53">
        <f t="shared" si="6"/>
        <v>2.5919999999999987</v>
      </c>
      <c r="M34" s="53">
        <f t="shared" si="6"/>
        <v>2.946000000000012</v>
      </c>
      <c r="N34" s="53">
        <f t="shared" si="6"/>
        <v>3.115000000000009</v>
      </c>
      <c r="O34" s="53">
        <f aca="true" t="shared" si="7" ref="O34:X45">IF(O$2&lt;$D34,"",O$2-$D34)</f>
        <v>3.2700000000000102</v>
      </c>
      <c r="P34" s="53">
        <f t="shared" si="7"/>
        <v>3.4140000000000015</v>
      </c>
      <c r="Q34" s="53">
        <f t="shared" si="7"/>
        <v>3.548000000000002</v>
      </c>
      <c r="R34" s="53">
        <f t="shared" si="7"/>
        <v>3.673000000000002</v>
      </c>
      <c r="S34" s="53">
        <f t="shared" si="7"/>
        <v>3.7920000000000016</v>
      </c>
      <c r="T34" s="53">
        <f t="shared" si="7"/>
        <v>3.905000000000001</v>
      </c>
      <c r="U34" s="53">
        <f t="shared" si="7"/>
        <v>4.0120000000000005</v>
      </c>
      <c r="V34" s="53">
        <f t="shared" si="7"/>
        <v>4.114000000000004</v>
      </c>
      <c r="W34" s="53">
        <f t="shared" si="7"/>
        <v>4.212000000000003</v>
      </c>
      <c r="X34" s="53">
        <f t="shared" si="7"/>
        <v>4.306000000000012</v>
      </c>
      <c r="Y34" s="53">
        <f aca="true" t="shared" si="8" ref="Y34:AH45">IF(Y$2&lt;$D34,"",Y$2-$D34)</f>
        <v>4.397000000000006</v>
      </c>
      <c r="Z34" s="53">
        <f t="shared" si="8"/>
        <v>4.484000000000009</v>
      </c>
      <c r="AA34" s="53">
        <f t="shared" si="8"/>
        <v>4.568000000000012</v>
      </c>
      <c r="AB34" s="53">
        <f t="shared" si="8"/>
        <v>4.650000000000006</v>
      </c>
      <c r="AC34" s="53">
        <f t="shared" si="8"/>
        <v>4.728999999999999</v>
      </c>
      <c r="AD34" s="53">
        <f t="shared" si="8"/>
        <v>4.88000000000001</v>
      </c>
      <c r="AE34" s="53">
        <f t="shared" si="8"/>
        <v>5.103999999999999</v>
      </c>
      <c r="AF34" s="53">
        <f t="shared" si="8"/>
        <v>5.810000000000002</v>
      </c>
      <c r="AG34" s="53">
        <f t="shared" si="8"/>
        <v>6.301000000000002</v>
      </c>
      <c r="AH34" s="53">
        <f t="shared" si="8"/>
        <v>6.741</v>
      </c>
    </row>
    <row r="35" spans="1:34" ht="12.75">
      <c r="A35" s="1"/>
      <c r="C35" s="45">
        <v>54.25</v>
      </c>
      <c r="D35" s="45">
        <v>91.93</v>
      </c>
      <c r="E35" s="53">
        <f t="shared" si="6"/>
        <v>0.4939999999999998</v>
      </c>
      <c r="F35" s="53">
        <f t="shared" si="6"/>
        <v>0.8739999999999952</v>
      </c>
      <c r="G35" s="53">
        <f t="shared" si="6"/>
        <v>1.6119999999999948</v>
      </c>
      <c r="H35" s="53">
        <f t="shared" si="6"/>
        <v>2.0249999999999915</v>
      </c>
      <c r="I35" s="53">
        <f t="shared" si="6"/>
        <v>2.3419999999999987</v>
      </c>
      <c r="J35" s="53">
        <f t="shared" si="6"/>
        <v>2.5919999999999987</v>
      </c>
      <c r="K35" s="53">
        <f t="shared" si="6"/>
        <v>2.8009999999999877</v>
      </c>
      <c r="L35" s="53">
        <f t="shared" si="6"/>
        <v>3.0119999999999862</v>
      </c>
      <c r="M35" s="53">
        <f t="shared" si="6"/>
        <v>3.3659999999999997</v>
      </c>
      <c r="N35" s="53">
        <f t="shared" si="6"/>
        <v>3.5349999999999966</v>
      </c>
      <c r="O35" s="53">
        <f t="shared" si="7"/>
        <v>3.6899999999999977</v>
      </c>
      <c r="P35" s="53">
        <f t="shared" si="7"/>
        <v>3.833999999999989</v>
      </c>
      <c r="Q35" s="53">
        <f t="shared" si="7"/>
        <v>3.9679999999999893</v>
      </c>
      <c r="R35" s="53">
        <f t="shared" si="7"/>
        <v>4.092999999999989</v>
      </c>
      <c r="S35" s="53">
        <f t="shared" si="7"/>
        <v>4.211999999999989</v>
      </c>
      <c r="T35" s="53">
        <f t="shared" si="7"/>
        <v>4.324999999999989</v>
      </c>
      <c r="U35" s="53">
        <f t="shared" si="7"/>
        <v>4.431999999999988</v>
      </c>
      <c r="V35" s="53">
        <f t="shared" si="7"/>
        <v>4.533999999999992</v>
      </c>
      <c r="W35" s="53">
        <f t="shared" si="7"/>
        <v>4.631999999999991</v>
      </c>
      <c r="X35" s="53">
        <f t="shared" si="7"/>
        <v>4.725999999999999</v>
      </c>
      <c r="Y35" s="53">
        <f t="shared" si="8"/>
        <v>4.816999999999993</v>
      </c>
      <c r="Z35" s="53">
        <f t="shared" si="8"/>
        <v>4.903999999999996</v>
      </c>
      <c r="AA35" s="53">
        <f t="shared" si="8"/>
        <v>4.9879999999999995</v>
      </c>
      <c r="AB35" s="53">
        <f t="shared" si="8"/>
        <v>5.069999999999993</v>
      </c>
      <c r="AC35" s="53">
        <f t="shared" si="8"/>
        <v>5.148999999999987</v>
      </c>
      <c r="AD35" s="53">
        <f t="shared" si="8"/>
        <v>5.299999999999997</v>
      </c>
      <c r="AE35" s="53">
        <f t="shared" si="8"/>
        <v>5.523999999999987</v>
      </c>
      <c r="AF35" s="53">
        <f t="shared" si="8"/>
        <v>6.22999999999999</v>
      </c>
      <c r="AG35" s="53">
        <f t="shared" si="8"/>
        <v>6.720999999999989</v>
      </c>
      <c r="AH35" s="53">
        <f t="shared" si="8"/>
        <v>7.160999999999987</v>
      </c>
    </row>
    <row r="36" spans="1:34" ht="12.75">
      <c r="A36" s="1"/>
      <c r="C36" s="45">
        <v>58.75</v>
      </c>
      <c r="D36" s="45">
        <v>91.96</v>
      </c>
      <c r="E36" s="53">
        <f t="shared" si="6"/>
        <v>0.46400000000001285</v>
      </c>
      <c r="F36" s="53">
        <f t="shared" si="6"/>
        <v>0.8440000000000083</v>
      </c>
      <c r="G36" s="53">
        <f t="shared" si="6"/>
        <v>1.5820000000000078</v>
      </c>
      <c r="H36" s="53">
        <f t="shared" si="6"/>
        <v>1.9950000000000045</v>
      </c>
      <c r="I36" s="53">
        <f t="shared" si="6"/>
        <v>2.312000000000012</v>
      </c>
      <c r="J36" s="53">
        <f t="shared" si="6"/>
        <v>2.562000000000012</v>
      </c>
      <c r="K36" s="53">
        <f t="shared" si="6"/>
        <v>2.771000000000001</v>
      </c>
      <c r="L36" s="53">
        <f t="shared" si="6"/>
        <v>2.9819999999999993</v>
      </c>
      <c r="M36" s="53">
        <f t="shared" si="6"/>
        <v>3.3360000000000127</v>
      </c>
      <c r="N36" s="53">
        <f t="shared" si="6"/>
        <v>3.5050000000000097</v>
      </c>
      <c r="O36" s="53">
        <f t="shared" si="7"/>
        <v>3.660000000000011</v>
      </c>
      <c r="P36" s="53">
        <f t="shared" si="7"/>
        <v>3.804000000000002</v>
      </c>
      <c r="Q36" s="53">
        <f t="shared" si="7"/>
        <v>3.9380000000000024</v>
      </c>
      <c r="R36" s="53">
        <f t="shared" si="7"/>
        <v>4.063000000000002</v>
      </c>
      <c r="S36" s="53">
        <f t="shared" si="7"/>
        <v>4.182000000000002</v>
      </c>
      <c r="T36" s="53">
        <f t="shared" si="7"/>
        <v>4.295000000000002</v>
      </c>
      <c r="U36" s="53">
        <f t="shared" si="7"/>
        <v>4.402000000000001</v>
      </c>
      <c r="V36" s="53">
        <f t="shared" si="7"/>
        <v>4.504000000000005</v>
      </c>
      <c r="W36" s="53">
        <f t="shared" si="7"/>
        <v>4.602000000000004</v>
      </c>
      <c r="X36" s="53">
        <f t="shared" si="7"/>
        <v>4.696000000000012</v>
      </c>
      <c r="Y36" s="53">
        <f t="shared" si="8"/>
        <v>4.787000000000006</v>
      </c>
      <c r="Z36" s="53">
        <f t="shared" si="8"/>
        <v>4.874000000000009</v>
      </c>
      <c r="AA36" s="53">
        <f t="shared" si="8"/>
        <v>4.958000000000013</v>
      </c>
      <c r="AB36" s="53">
        <f t="shared" si="8"/>
        <v>5.040000000000006</v>
      </c>
      <c r="AC36" s="53">
        <f t="shared" si="8"/>
        <v>5.119</v>
      </c>
      <c r="AD36" s="53">
        <f t="shared" si="8"/>
        <v>5.27000000000001</v>
      </c>
      <c r="AE36" s="53">
        <f t="shared" si="8"/>
        <v>5.494</v>
      </c>
      <c r="AF36" s="53">
        <f t="shared" si="8"/>
        <v>6.200000000000003</v>
      </c>
      <c r="AG36" s="53">
        <f t="shared" si="8"/>
        <v>6.6910000000000025</v>
      </c>
      <c r="AH36" s="53">
        <f t="shared" si="8"/>
        <v>7.131</v>
      </c>
    </row>
    <row r="37" spans="1:34" ht="12.75">
      <c r="A37" s="1"/>
      <c r="C37" s="45">
        <v>62.25</v>
      </c>
      <c r="D37" s="45">
        <v>92.81</v>
      </c>
      <c r="E37" s="53">
        <f t="shared" si="6"/>
      </c>
      <c r="F37" s="53">
        <f t="shared" si="6"/>
      </c>
      <c r="G37" s="53">
        <f t="shared" si="6"/>
        <v>0.7319999999999993</v>
      </c>
      <c r="H37" s="53">
        <f t="shared" si="6"/>
        <v>1.144999999999996</v>
      </c>
      <c r="I37" s="53">
        <f t="shared" si="6"/>
        <v>1.4620000000000033</v>
      </c>
      <c r="J37" s="53">
        <f t="shared" si="6"/>
        <v>1.7120000000000033</v>
      </c>
      <c r="K37" s="53">
        <f t="shared" si="6"/>
        <v>1.9209999999999923</v>
      </c>
      <c r="L37" s="53">
        <f t="shared" si="6"/>
        <v>2.131999999999991</v>
      </c>
      <c r="M37" s="53">
        <f t="shared" si="6"/>
        <v>2.486000000000004</v>
      </c>
      <c r="N37" s="53">
        <f t="shared" si="6"/>
        <v>2.655000000000001</v>
      </c>
      <c r="O37" s="53">
        <f t="shared" si="7"/>
        <v>2.8100000000000023</v>
      </c>
      <c r="P37" s="53">
        <f t="shared" si="7"/>
        <v>2.9539999999999935</v>
      </c>
      <c r="Q37" s="53">
        <f t="shared" si="7"/>
        <v>3.087999999999994</v>
      </c>
      <c r="R37" s="53">
        <f t="shared" si="7"/>
        <v>3.212999999999994</v>
      </c>
      <c r="S37" s="53">
        <f t="shared" si="7"/>
        <v>3.3319999999999936</v>
      </c>
      <c r="T37" s="53">
        <f t="shared" si="7"/>
        <v>3.444999999999993</v>
      </c>
      <c r="U37" s="53">
        <f t="shared" si="7"/>
        <v>3.5519999999999925</v>
      </c>
      <c r="V37" s="53">
        <f t="shared" si="7"/>
        <v>3.6539999999999964</v>
      </c>
      <c r="W37" s="53">
        <f t="shared" si="7"/>
        <v>3.7519999999999953</v>
      </c>
      <c r="X37" s="53">
        <f t="shared" si="7"/>
        <v>3.8460000000000036</v>
      </c>
      <c r="Y37" s="53">
        <f t="shared" si="8"/>
        <v>3.9369999999999976</v>
      </c>
      <c r="Z37" s="53">
        <f t="shared" si="8"/>
        <v>4.024000000000001</v>
      </c>
      <c r="AA37" s="53">
        <f t="shared" si="8"/>
        <v>4.108000000000004</v>
      </c>
      <c r="AB37" s="53">
        <f t="shared" si="8"/>
        <v>4.189999999999998</v>
      </c>
      <c r="AC37" s="53">
        <f t="shared" si="8"/>
        <v>4.268999999999991</v>
      </c>
      <c r="AD37" s="53">
        <f t="shared" si="8"/>
        <v>4.420000000000002</v>
      </c>
      <c r="AE37" s="53">
        <f t="shared" si="8"/>
        <v>4.643999999999991</v>
      </c>
      <c r="AF37" s="53">
        <f t="shared" si="8"/>
        <v>5.349999999999994</v>
      </c>
      <c r="AG37" s="53">
        <f t="shared" si="8"/>
        <v>5.840999999999994</v>
      </c>
      <c r="AH37" s="53">
        <f t="shared" si="8"/>
        <v>6.280999999999992</v>
      </c>
    </row>
    <row r="38" spans="1:34" ht="12.75">
      <c r="A38" s="1"/>
      <c r="C38" s="45">
        <v>65.83</v>
      </c>
      <c r="D38" s="45">
        <v>92.59</v>
      </c>
      <c r="E38" s="53">
        <f t="shared" si="6"/>
      </c>
      <c r="F38" s="53">
        <f t="shared" si="6"/>
        <v>0.21399999999999864</v>
      </c>
      <c r="G38" s="53">
        <f t="shared" si="6"/>
        <v>0.9519999999999982</v>
      </c>
      <c r="H38" s="53">
        <f t="shared" si="6"/>
        <v>1.3649999999999949</v>
      </c>
      <c r="I38" s="53">
        <f t="shared" si="6"/>
        <v>1.6820000000000022</v>
      </c>
      <c r="J38" s="53">
        <f t="shared" si="6"/>
        <v>1.9320000000000022</v>
      </c>
      <c r="K38" s="53">
        <f t="shared" si="6"/>
        <v>2.140999999999991</v>
      </c>
      <c r="L38" s="53">
        <f t="shared" si="6"/>
        <v>2.3519999999999897</v>
      </c>
      <c r="M38" s="53">
        <f t="shared" si="6"/>
        <v>2.706000000000003</v>
      </c>
      <c r="N38" s="53">
        <f t="shared" si="6"/>
        <v>2.875</v>
      </c>
      <c r="O38" s="53">
        <f t="shared" si="7"/>
        <v>3.030000000000001</v>
      </c>
      <c r="P38" s="53">
        <f t="shared" si="7"/>
        <v>3.1739999999999924</v>
      </c>
      <c r="Q38" s="53">
        <f t="shared" si="7"/>
        <v>3.3079999999999927</v>
      </c>
      <c r="R38" s="53">
        <f t="shared" si="7"/>
        <v>3.4329999999999927</v>
      </c>
      <c r="S38" s="53">
        <f t="shared" si="7"/>
        <v>3.5519999999999925</v>
      </c>
      <c r="T38" s="53">
        <f t="shared" si="7"/>
        <v>3.664999999999992</v>
      </c>
      <c r="U38" s="53">
        <f t="shared" si="7"/>
        <v>3.7719999999999914</v>
      </c>
      <c r="V38" s="53">
        <f t="shared" si="7"/>
        <v>3.8739999999999952</v>
      </c>
      <c r="W38" s="53">
        <f t="shared" si="7"/>
        <v>3.971999999999994</v>
      </c>
      <c r="X38" s="53">
        <f t="shared" si="7"/>
        <v>4.0660000000000025</v>
      </c>
      <c r="Y38" s="53">
        <f t="shared" si="8"/>
        <v>4.1569999999999965</v>
      </c>
      <c r="Z38" s="53">
        <f t="shared" si="8"/>
        <v>4.244</v>
      </c>
      <c r="AA38" s="53">
        <f t="shared" si="8"/>
        <v>4.328000000000003</v>
      </c>
      <c r="AB38" s="53">
        <f t="shared" si="8"/>
        <v>4.409999999999997</v>
      </c>
      <c r="AC38" s="53">
        <f t="shared" si="8"/>
        <v>4.48899999999999</v>
      </c>
      <c r="AD38" s="53">
        <f t="shared" si="8"/>
        <v>4.640000000000001</v>
      </c>
      <c r="AE38" s="53">
        <f t="shared" si="8"/>
        <v>4.86399999999999</v>
      </c>
      <c r="AF38" s="53">
        <f t="shared" si="8"/>
        <v>5.569999999999993</v>
      </c>
      <c r="AG38" s="53">
        <f t="shared" si="8"/>
        <v>6.060999999999993</v>
      </c>
      <c r="AH38" s="53">
        <f t="shared" si="8"/>
        <v>6.500999999999991</v>
      </c>
    </row>
    <row r="39" spans="1:34" ht="12.75">
      <c r="A39" s="1"/>
      <c r="C39" s="45">
        <v>67.75</v>
      </c>
      <c r="D39" s="45">
        <v>95.23</v>
      </c>
      <c r="E39" s="53">
        <f t="shared" si="6"/>
      </c>
      <c r="F39" s="53">
        <f t="shared" si="6"/>
      </c>
      <c r="G39" s="53">
        <f t="shared" si="6"/>
      </c>
      <c r="H39" s="53">
        <f t="shared" si="6"/>
      </c>
      <c r="I39" s="53">
        <f t="shared" si="6"/>
      </c>
      <c r="J39" s="53">
        <f t="shared" si="6"/>
      </c>
      <c r="K39" s="53">
        <f t="shared" si="6"/>
      </c>
      <c r="L39" s="53">
        <f t="shared" si="6"/>
      </c>
      <c r="M39" s="53">
        <f t="shared" si="6"/>
        <v>0.0660000000000025</v>
      </c>
      <c r="N39" s="53">
        <f t="shared" si="6"/>
        <v>0.23499999999999943</v>
      </c>
      <c r="O39" s="53">
        <f t="shared" si="7"/>
        <v>0.39000000000000057</v>
      </c>
      <c r="P39" s="53">
        <f t="shared" si="7"/>
        <v>0.5339999999999918</v>
      </c>
      <c r="Q39" s="53">
        <f t="shared" si="7"/>
        <v>0.6679999999999922</v>
      </c>
      <c r="R39" s="53">
        <f t="shared" si="7"/>
        <v>0.7929999999999922</v>
      </c>
      <c r="S39" s="53">
        <f t="shared" si="7"/>
        <v>0.9119999999999919</v>
      </c>
      <c r="T39" s="53">
        <f t="shared" si="7"/>
        <v>1.0249999999999915</v>
      </c>
      <c r="U39" s="53">
        <f t="shared" si="7"/>
        <v>1.1319999999999908</v>
      </c>
      <c r="V39" s="53">
        <f t="shared" si="7"/>
        <v>1.2339999999999947</v>
      </c>
      <c r="W39" s="53">
        <f t="shared" si="7"/>
        <v>1.3319999999999936</v>
      </c>
      <c r="X39" s="53">
        <f t="shared" si="7"/>
        <v>1.426000000000002</v>
      </c>
      <c r="Y39" s="53">
        <f t="shared" si="8"/>
        <v>1.516999999999996</v>
      </c>
      <c r="Z39" s="53">
        <f t="shared" si="8"/>
        <v>1.6039999999999992</v>
      </c>
      <c r="AA39" s="53">
        <f t="shared" si="8"/>
        <v>1.6880000000000024</v>
      </c>
      <c r="AB39" s="53">
        <f t="shared" si="8"/>
        <v>1.769999999999996</v>
      </c>
      <c r="AC39" s="53">
        <f t="shared" si="8"/>
        <v>1.8489999999999895</v>
      </c>
      <c r="AD39" s="53">
        <f t="shared" si="8"/>
        <v>2</v>
      </c>
      <c r="AE39" s="53">
        <f t="shared" si="8"/>
        <v>2.2239999999999895</v>
      </c>
      <c r="AF39" s="53">
        <f t="shared" si="8"/>
        <v>2.9299999999999926</v>
      </c>
      <c r="AG39" s="53">
        <f t="shared" si="8"/>
        <v>3.4209999999999923</v>
      </c>
      <c r="AH39" s="53">
        <f t="shared" si="8"/>
        <v>3.86099999999999</v>
      </c>
    </row>
    <row r="40" spans="1:34" ht="12.75">
      <c r="A40" s="1"/>
      <c r="C40" s="45">
        <v>68.25</v>
      </c>
      <c r="D40" s="45">
        <v>92.46</v>
      </c>
      <c r="E40" s="53">
        <f t="shared" si="6"/>
      </c>
      <c r="F40" s="53">
        <f t="shared" si="6"/>
        <v>0.3440000000000083</v>
      </c>
      <c r="G40" s="53">
        <f t="shared" si="6"/>
        <v>1.0820000000000078</v>
      </c>
      <c r="H40" s="53">
        <f t="shared" si="6"/>
        <v>1.4950000000000045</v>
      </c>
      <c r="I40" s="53">
        <f t="shared" si="6"/>
        <v>1.8120000000000118</v>
      </c>
      <c r="J40" s="53">
        <f t="shared" si="6"/>
        <v>2.062000000000012</v>
      </c>
      <c r="K40" s="53">
        <f t="shared" si="6"/>
        <v>2.271000000000001</v>
      </c>
      <c r="L40" s="53">
        <f t="shared" si="6"/>
        <v>2.4819999999999993</v>
      </c>
      <c r="M40" s="53">
        <f t="shared" si="6"/>
        <v>2.8360000000000127</v>
      </c>
      <c r="N40" s="53">
        <f t="shared" si="6"/>
        <v>3.0050000000000097</v>
      </c>
      <c r="O40" s="53">
        <f t="shared" si="7"/>
        <v>3.160000000000011</v>
      </c>
      <c r="P40" s="53">
        <f t="shared" si="7"/>
        <v>3.304000000000002</v>
      </c>
      <c r="Q40" s="53">
        <f t="shared" si="7"/>
        <v>3.4380000000000024</v>
      </c>
      <c r="R40" s="53">
        <f t="shared" si="7"/>
        <v>3.5630000000000024</v>
      </c>
      <c r="S40" s="53">
        <f t="shared" si="7"/>
        <v>3.682000000000002</v>
      </c>
      <c r="T40" s="53">
        <f t="shared" si="7"/>
        <v>3.7950000000000017</v>
      </c>
      <c r="U40" s="53">
        <f t="shared" si="7"/>
        <v>3.902000000000001</v>
      </c>
      <c r="V40" s="53">
        <f t="shared" si="7"/>
        <v>4.004000000000005</v>
      </c>
      <c r="W40" s="53">
        <f t="shared" si="7"/>
        <v>4.102000000000004</v>
      </c>
      <c r="X40" s="53">
        <f t="shared" si="7"/>
        <v>4.196000000000012</v>
      </c>
      <c r="Y40" s="53">
        <f t="shared" si="8"/>
        <v>4.287000000000006</v>
      </c>
      <c r="Z40" s="53">
        <f t="shared" si="8"/>
        <v>4.374000000000009</v>
      </c>
      <c r="AA40" s="53">
        <f t="shared" si="8"/>
        <v>4.458000000000013</v>
      </c>
      <c r="AB40" s="53">
        <f t="shared" si="8"/>
        <v>4.540000000000006</v>
      </c>
      <c r="AC40" s="53">
        <f t="shared" si="8"/>
        <v>4.619</v>
      </c>
      <c r="AD40" s="53">
        <f t="shared" si="8"/>
        <v>4.77000000000001</v>
      </c>
      <c r="AE40" s="53">
        <f t="shared" si="8"/>
        <v>4.994</v>
      </c>
      <c r="AF40" s="53">
        <f t="shared" si="8"/>
        <v>5.700000000000003</v>
      </c>
      <c r="AG40" s="53">
        <f t="shared" si="8"/>
        <v>6.1910000000000025</v>
      </c>
      <c r="AH40" s="53">
        <f t="shared" si="8"/>
        <v>6.631</v>
      </c>
    </row>
    <row r="41" spans="3:34" ht="12.75">
      <c r="C41" s="45">
        <v>72.75</v>
      </c>
      <c r="D41" s="45">
        <v>93.03</v>
      </c>
      <c r="E41" s="53">
        <f t="shared" si="6"/>
      </c>
      <c r="F41" s="53">
        <f t="shared" si="6"/>
      </c>
      <c r="G41" s="53">
        <f t="shared" si="6"/>
        <v>0.5120000000000005</v>
      </c>
      <c r="H41" s="53">
        <f t="shared" si="6"/>
        <v>0.9249999999999972</v>
      </c>
      <c r="I41" s="53">
        <f t="shared" si="6"/>
        <v>1.2420000000000044</v>
      </c>
      <c r="J41" s="53">
        <f t="shared" si="6"/>
        <v>1.4920000000000044</v>
      </c>
      <c r="K41" s="53">
        <f t="shared" si="6"/>
        <v>1.7009999999999934</v>
      </c>
      <c r="L41" s="53">
        <f t="shared" si="6"/>
        <v>1.911999999999992</v>
      </c>
      <c r="M41" s="53">
        <f t="shared" si="6"/>
        <v>2.2660000000000053</v>
      </c>
      <c r="N41" s="53">
        <f t="shared" si="6"/>
        <v>2.4350000000000023</v>
      </c>
      <c r="O41" s="53">
        <f t="shared" si="7"/>
        <v>2.5900000000000034</v>
      </c>
      <c r="P41" s="53">
        <f t="shared" si="7"/>
        <v>2.7339999999999947</v>
      </c>
      <c r="Q41" s="53">
        <f t="shared" si="7"/>
        <v>2.867999999999995</v>
      </c>
      <c r="R41" s="53">
        <f t="shared" si="7"/>
        <v>2.992999999999995</v>
      </c>
      <c r="S41" s="53">
        <f t="shared" si="7"/>
        <v>3.1119999999999948</v>
      </c>
      <c r="T41" s="53">
        <f t="shared" si="7"/>
        <v>3.2249999999999943</v>
      </c>
      <c r="U41" s="53">
        <f t="shared" si="7"/>
        <v>3.3319999999999936</v>
      </c>
      <c r="V41" s="53">
        <f t="shared" si="7"/>
        <v>3.4339999999999975</v>
      </c>
      <c r="W41" s="53">
        <f t="shared" si="7"/>
        <v>3.5319999999999965</v>
      </c>
      <c r="X41" s="53">
        <f t="shared" si="7"/>
        <v>3.6260000000000048</v>
      </c>
      <c r="Y41" s="53">
        <f t="shared" si="8"/>
        <v>3.7169999999999987</v>
      </c>
      <c r="Z41" s="53">
        <f t="shared" si="8"/>
        <v>3.804000000000002</v>
      </c>
      <c r="AA41" s="53">
        <f t="shared" si="8"/>
        <v>3.8880000000000052</v>
      </c>
      <c r="AB41" s="53">
        <f t="shared" si="8"/>
        <v>3.969999999999999</v>
      </c>
      <c r="AC41" s="53">
        <f t="shared" si="8"/>
        <v>4.048999999999992</v>
      </c>
      <c r="AD41" s="53">
        <f t="shared" si="8"/>
        <v>4.200000000000003</v>
      </c>
      <c r="AE41" s="53">
        <f t="shared" si="8"/>
        <v>4.423999999999992</v>
      </c>
      <c r="AF41" s="53">
        <f t="shared" si="8"/>
        <v>5.1299999999999955</v>
      </c>
      <c r="AG41" s="53">
        <f t="shared" si="8"/>
        <v>5.620999999999995</v>
      </c>
      <c r="AH41" s="53">
        <f t="shared" si="8"/>
        <v>6.060999999999993</v>
      </c>
    </row>
    <row r="42" spans="3:34" ht="12.75">
      <c r="C42" s="45">
        <v>75.5</v>
      </c>
      <c r="D42" s="45">
        <v>93.33</v>
      </c>
      <c r="E42" s="53">
        <f t="shared" si="6"/>
      </c>
      <c r="F42" s="53">
        <f t="shared" si="6"/>
      </c>
      <c r="G42" s="53">
        <f t="shared" si="6"/>
        <v>0.2120000000000033</v>
      </c>
      <c r="H42" s="53">
        <f t="shared" si="6"/>
        <v>0.625</v>
      </c>
      <c r="I42" s="53">
        <f t="shared" si="6"/>
        <v>0.9420000000000073</v>
      </c>
      <c r="J42" s="53">
        <f t="shared" si="6"/>
        <v>1.1920000000000073</v>
      </c>
      <c r="K42" s="53">
        <f t="shared" si="6"/>
        <v>1.4009999999999962</v>
      </c>
      <c r="L42" s="53">
        <f t="shared" si="6"/>
        <v>1.6119999999999948</v>
      </c>
      <c r="M42" s="53">
        <f t="shared" si="6"/>
        <v>1.9660000000000082</v>
      </c>
      <c r="N42" s="53">
        <f t="shared" si="6"/>
        <v>2.135000000000005</v>
      </c>
      <c r="O42" s="53">
        <f t="shared" si="7"/>
        <v>2.2900000000000063</v>
      </c>
      <c r="P42" s="53">
        <f t="shared" si="7"/>
        <v>2.4339999999999975</v>
      </c>
      <c r="Q42" s="53">
        <f t="shared" si="7"/>
        <v>2.567999999999998</v>
      </c>
      <c r="R42" s="53">
        <f t="shared" si="7"/>
        <v>2.692999999999998</v>
      </c>
      <c r="S42" s="53">
        <f t="shared" si="7"/>
        <v>2.8119999999999976</v>
      </c>
      <c r="T42" s="53">
        <f t="shared" si="7"/>
        <v>2.924999999999997</v>
      </c>
      <c r="U42" s="53">
        <f t="shared" si="7"/>
        <v>3.0319999999999965</v>
      </c>
      <c r="V42" s="53">
        <f t="shared" si="7"/>
        <v>3.1340000000000003</v>
      </c>
      <c r="W42" s="53">
        <f t="shared" si="7"/>
        <v>3.2319999999999993</v>
      </c>
      <c r="X42" s="53">
        <f t="shared" si="7"/>
        <v>3.3260000000000076</v>
      </c>
      <c r="Y42" s="53">
        <f t="shared" si="8"/>
        <v>3.4170000000000016</v>
      </c>
      <c r="Z42" s="53">
        <f t="shared" si="8"/>
        <v>3.504000000000005</v>
      </c>
      <c r="AA42" s="53">
        <f t="shared" si="8"/>
        <v>3.588000000000008</v>
      </c>
      <c r="AB42" s="53">
        <f t="shared" si="8"/>
        <v>3.6700000000000017</v>
      </c>
      <c r="AC42" s="53">
        <f t="shared" si="8"/>
        <v>3.7489999999999952</v>
      </c>
      <c r="AD42" s="53">
        <f t="shared" si="8"/>
        <v>3.9000000000000057</v>
      </c>
      <c r="AE42" s="53">
        <f t="shared" si="8"/>
        <v>4.123999999999995</v>
      </c>
      <c r="AF42" s="53">
        <f t="shared" si="8"/>
        <v>4.829999999999998</v>
      </c>
      <c r="AG42" s="53">
        <f t="shared" si="8"/>
        <v>5.320999999999998</v>
      </c>
      <c r="AH42" s="53">
        <f t="shared" si="8"/>
        <v>5.760999999999996</v>
      </c>
    </row>
    <row r="43" spans="3:34" ht="12.75">
      <c r="C43" s="45">
        <v>77</v>
      </c>
      <c r="D43" s="45">
        <v>96.38</v>
      </c>
      <c r="E43" s="53">
        <f t="shared" si="6"/>
      </c>
      <c r="F43" s="53">
        <f t="shared" si="6"/>
      </c>
      <c r="G43" s="53">
        <f t="shared" si="6"/>
      </c>
      <c r="H43" s="53">
        <f t="shared" si="6"/>
      </c>
      <c r="I43" s="53">
        <f t="shared" si="6"/>
      </c>
      <c r="J43" s="53">
        <f t="shared" si="6"/>
      </c>
      <c r="K43" s="53">
        <f t="shared" si="6"/>
      </c>
      <c r="L43" s="53">
        <f t="shared" si="6"/>
      </c>
      <c r="M43" s="53">
        <f t="shared" si="6"/>
      </c>
      <c r="N43" s="53">
        <f t="shared" si="6"/>
      </c>
      <c r="O43" s="53">
        <f t="shared" si="7"/>
      </c>
      <c r="P43" s="53">
        <f t="shared" si="7"/>
      </c>
      <c r="Q43" s="53">
        <f t="shared" si="7"/>
      </c>
      <c r="R43" s="53">
        <f t="shared" si="7"/>
      </c>
      <c r="S43" s="53">
        <f t="shared" si="7"/>
      </c>
      <c r="T43" s="53">
        <f t="shared" si="7"/>
      </c>
      <c r="U43" s="53">
        <f t="shared" si="7"/>
      </c>
      <c r="V43" s="53">
        <f t="shared" si="7"/>
        <v>0.08400000000000318</v>
      </c>
      <c r="W43" s="53">
        <f t="shared" si="7"/>
        <v>0.18200000000000216</v>
      </c>
      <c r="X43" s="53">
        <f t="shared" si="7"/>
        <v>0.27600000000001046</v>
      </c>
      <c r="Y43" s="53">
        <f t="shared" si="8"/>
        <v>0.36700000000000443</v>
      </c>
      <c r="Z43" s="53">
        <f t="shared" si="8"/>
        <v>0.45400000000000773</v>
      </c>
      <c r="AA43" s="53">
        <f t="shared" si="8"/>
        <v>0.5380000000000109</v>
      </c>
      <c r="AB43" s="53">
        <f t="shared" si="8"/>
        <v>0.6200000000000045</v>
      </c>
      <c r="AC43" s="53">
        <f t="shared" si="8"/>
        <v>0.6989999999999981</v>
      </c>
      <c r="AD43" s="53">
        <f t="shared" si="8"/>
        <v>0.8500000000000085</v>
      </c>
      <c r="AE43" s="53">
        <f t="shared" si="8"/>
        <v>1.073999999999998</v>
      </c>
      <c r="AF43" s="53">
        <f t="shared" si="8"/>
        <v>1.7800000000000011</v>
      </c>
      <c r="AG43" s="53">
        <f t="shared" si="8"/>
        <v>2.271000000000001</v>
      </c>
      <c r="AH43" s="53">
        <f t="shared" si="8"/>
        <v>2.7109999999999985</v>
      </c>
    </row>
    <row r="44" spans="3:34" ht="12.75">
      <c r="C44" s="45">
        <v>78.417</v>
      </c>
      <c r="D44" s="45">
        <v>96.82</v>
      </c>
      <c r="E44" s="53">
        <f t="shared" si="6"/>
      </c>
      <c r="F44" s="53">
        <f t="shared" si="6"/>
      </c>
      <c r="G44" s="53">
        <f t="shared" si="6"/>
      </c>
      <c r="H44" s="53">
        <f t="shared" si="6"/>
      </c>
      <c r="I44" s="53">
        <f t="shared" si="6"/>
      </c>
      <c r="J44" s="53">
        <f t="shared" si="6"/>
      </c>
      <c r="K44" s="53">
        <f t="shared" si="6"/>
      </c>
      <c r="L44" s="53">
        <f t="shared" si="6"/>
      </c>
      <c r="M44" s="53">
        <f t="shared" si="6"/>
      </c>
      <c r="N44" s="53">
        <f t="shared" si="6"/>
      </c>
      <c r="O44" s="53">
        <f t="shared" si="7"/>
      </c>
      <c r="P44" s="53">
        <f t="shared" si="7"/>
      </c>
      <c r="Q44" s="53">
        <f t="shared" si="7"/>
      </c>
      <c r="R44" s="53">
        <f t="shared" si="7"/>
      </c>
      <c r="S44" s="53">
        <f t="shared" si="7"/>
      </c>
      <c r="T44" s="53">
        <f t="shared" si="7"/>
      </c>
      <c r="U44" s="53">
        <f t="shared" si="7"/>
      </c>
      <c r="V44" s="53">
        <f t="shared" si="7"/>
      </c>
      <c r="W44" s="53">
        <f t="shared" si="7"/>
      </c>
      <c r="X44" s="53">
        <f t="shared" si="7"/>
      </c>
      <c r="Y44" s="53">
        <f t="shared" si="8"/>
      </c>
      <c r="Z44" s="53">
        <f t="shared" si="8"/>
        <v>0.014000000000010004</v>
      </c>
      <c r="AA44" s="53">
        <f t="shared" si="8"/>
        <v>0.09800000000001319</v>
      </c>
      <c r="AB44" s="53">
        <f t="shared" si="8"/>
        <v>0.18000000000000682</v>
      </c>
      <c r="AC44" s="53">
        <f t="shared" si="8"/>
        <v>0.25900000000000034</v>
      </c>
      <c r="AD44" s="53">
        <f t="shared" si="8"/>
        <v>0.4100000000000108</v>
      </c>
      <c r="AE44" s="53">
        <f t="shared" si="8"/>
        <v>0.6340000000000003</v>
      </c>
      <c r="AF44" s="53">
        <f t="shared" si="8"/>
        <v>1.3400000000000034</v>
      </c>
      <c r="AG44" s="53">
        <f t="shared" si="8"/>
        <v>1.831000000000003</v>
      </c>
      <c r="AH44" s="53">
        <f t="shared" si="8"/>
        <v>2.271000000000001</v>
      </c>
    </row>
    <row r="45" spans="3:34" ht="12.75">
      <c r="C45" s="45">
        <v>81.083</v>
      </c>
      <c r="D45" s="45">
        <v>99.26</v>
      </c>
      <c r="E45" s="53">
        <f t="shared" si="6"/>
      </c>
      <c r="F45" s="53">
        <f t="shared" si="6"/>
      </c>
      <c r="G45" s="53">
        <f t="shared" si="6"/>
      </c>
      <c r="H45" s="53">
        <f t="shared" si="6"/>
      </c>
      <c r="I45" s="53">
        <f t="shared" si="6"/>
      </c>
      <c r="J45" s="53">
        <f t="shared" si="6"/>
      </c>
      <c r="K45" s="53">
        <f t="shared" si="6"/>
      </c>
      <c r="L45" s="53">
        <f t="shared" si="6"/>
      </c>
      <c r="M45" s="53">
        <f t="shared" si="6"/>
      </c>
      <c r="N45" s="53">
        <f t="shared" si="6"/>
      </c>
      <c r="O45" s="53">
        <f t="shared" si="7"/>
      </c>
      <c r="P45" s="53">
        <f t="shared" si="7"/>
      </c>
      <c r="Q45" s="53">
        <f t="shared" si="7"/>
      </c>
      <c r="R45" s="53">
        <f t="shared" si="7"/>
      </c>
      <c r="S45" s="53">
        <f t="shared" si="7"/>
      </c>
      <c r="T45" s="53">
        <f t="shared" si="7"/>
      </c>
      <c r="U45" s="53">
        <f t="shared" si="7"/>
      </c>
      <c r="V45" s="53">
        <f t="shared" si="7"/>
      </c>
      <c r="W45" s="53">
        <f t="shared" si="7"/>
      </c>
      <c r="X45" s="53">
        <f t="shared" si="7"/>
      </c>
      <c r="Y45" s="53">
        <f t="shared" si="8"/>
      </c>
      <c r="Z45" s="53">
        <f t="shared" si="8"/>
      </c>
      <c r="AA45" s="53">
        <f t="shared" si="8"/>
      </c>
      <c r="AB45" s="53">
        <f t="shared" si="8"/>
      </c>
      <c r="AC45" s="53">
        <f t="shared" si="8"/>
      </c>
      <c r="AD45" s="53">
        <f t="shared" si="8"/>
      </c>
      <c r="AE45" s="53">
        <f t="shared" si="8"/>
      </c>
      <c r="AF45" s="53">
        <f t="shared" si="8"/>
      </c>
      <c r="AG45" s="53">
        <f t="shared" si="8"/>
      </c>
      <c r="AH45" s="53">
        <f t="shared" si="8"/>
      </c>
    </row>
    <row r="46" spans="3:34" ht="12.75">
      <c r="C46" s="63"/>
      <c r="D46" s="6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</row>
    <row r="47" spans="3:34" ht="12.75">
      <c r="C47" s="63"/>
      <c r="D47" s="6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</row>
    <row r="48" spans="3:34" ht="12.75">
      <c r="C48" s="63"/>
      <c r="D48" s="6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</row>
    <row r="49" spans="3:34" ht="12.75">
      <c r="C49" s="63"/>
      <c r="D49" s="6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</row>
    <row r="50" spans="3:34" ht="12.75">
      <c r="C50" s="63"/>
      <c r="D50" s="6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3:34" ht="12.75">
      <c r="C51" s="63"/>
      <c r="D51" s="6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3:34" ht="12.75">
      <c r="C52" s="63"/>
      <c r="D52" s="6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3:34" ht="12.75">
      <c r="C53" s="63"/>
      <c r="D53" s="6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5:34" ht="12.75"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5:34" ht="12.75"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5:34" ht="12.75"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</row>
    <row r="57" spans="5:34" ht="12.75"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</row>
    <row r="58" spans="5:34" ht="12.75"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5:34" ht="12.75"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5:34" ht="12.75"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AJ60"/>
  <sheetViews>
    <sheetView zoomScale="85" zoomScaleNormal="85" workbookViewId="0" topLeftCell="A1">
      <selection activeCell="I48" sqref="I48"/>
    </sheetView>
  </sheetViews>
  <sheetFormatPr defaultColWidth="9.140625" defaultRowHeight="12.75"/>
  <cols>
    <col min="1" max="1" width="9.140625" style="53" customWidth="1"/>
    <col min="2" max="2" width="12.00390625" style="53" bestFit="1" customWidth="1"/>
    <col min="3" max="3" width="9.8515625" style="53" customWidth="1"/>
    <col min="4" max="4" width="12.28125" style="53" customWidth="1"/>
    <col min="5" max="11" width="9.140625" style="53" customWidth="1"/>
    <col min="12" max="13" width="9.140625" style="45" customWidth="1"/>
    <col min="14" max="15" width="12.140625" style="45" bestFit="1" customWidth="1"/>
    <col min="16" max="28" width="9.140625" style="45" customWidth="1"/>
    <col min="29" max="16384" width="9.140625" style="53" customWidth="1"/>
  </cols>
  <sheetData>
    <row r="1" spans="4:35" ht="12.75">
      <c r="D1" s="9" t="s">
        <v>16</v>
      </c>
      <c r="E1" s="9">
        <v>1</v>
      </c>
      <c r="F1" s="9">
        <v>2</v>
      </c>
      <c r="G1" s="9">
        <v>3</v>
      </c>
      <c r="H1" s="9">
        <v>4</v>
      </c>
      <c r="I1" s="9">
        <v>5</v>
      </c>
      <c r="J1" s="9">
        <v>6</v>
      </c>
      <c r="K1" s="9">
        <v>7</v>
      </c>
      <c r="L1" s="9">
        <v>8</v>
      </c>
      <c r="M1" s="9">
        <v>9</v>
      </c>
      <c r="N1" s="9">
        <v>10</v>
      </c>
      <c r="O1" s="9">
        <v>11</v>
      </c>
      <c r="P1" s="9">
        <v>12</v>
      </c>
      <c r="Q1" s="9">
        <v>13</v>
      </c>
      <c r="R1" s="9">
        <v>14</v>
      </c>
      <c r="S1" s="9">
        <v>15</v>
      </c>
      <c r="T1" s="9">
        <v>16</v>
      </c>
      <c r="U1" s="9">
        <v>17</v>
      </c>
      <c r="V1" s="9">
        <v>18</v>
      </c>
      <c r="W1" s="9">
        <v>19</v>
      </c>
      <c r="X1" s="9">
        <v>20</v>
      </c>
      <c r="Y1" s="9">
        <v>21</v>
      </c>
      <c r="Z1" s="9">
        <v>22</v>
      </c>
      <c r="AA1" s="9">
        <v>23</v>
      </c>
      <c r="AB1" s="9">
        <v>24</v>
      </c>
      <c r="AC1" s="9">
        <v>25</v>
      </c>
      <c r="AD1" s="9">
        <v>26</v>
      </c>
      <c r="AE1" s="9">
        <v>27</v>
      </c>
      <c r="AF1" s="9">
        <v>28</v>
      </c>
      <c r="AG1" s="9">
        <v>29</v>
      </c>
      <c r="AH1" s="9">
        <v>30</v>
      </c>
      <c r="AI1" s="64" t="s">
        <v>27</v>
      </c>
    </row>
    <row r="2" spans="1:36" ht="12.75" customHeight="1">
      <c r="A2" s="45"/>
      <c r="C2" s="107"/>
      <c r="D2" s="63">
        <f>MIN(C14:C104)</f>
        <v>0</v>
      </c>
      <c r="E2" s="45">
        <f>Stage_QPlots!$R3</f>
        <v>93.479</v>
      </c>
      <c r="F2" s="45">
        <f>Stage_QPlots!$R4</f>
        <v>93.764</v>
      </c>
      <c r="G2" s="45">
        <f>Stage_QPlots!$R5</f>
        <v>94.341</v>
      </c>
      <c r="H2" s="45">
        <f>Stage_QPlots!$R6</f>
        <v>94.674</v>
      </c>
      <c r="I2" s="45">
        <f>Stage_QPlots!$R7</f>
        <v>94.934</v>
      </c>
      <c r="J2" s="45">
        <f>Stage_QPlots!$R8</f>
        <v>95.141</v>
      </c>
      <c r="K2" s="45">
        <f>Stage_QPlots!$R9</f>
        <v>95.316</v>
      </c>
      <c r="L2" s="45">
        <f>Stage_QPlots!$R10</f>
        <v>95.493</v>
      </c>
      <c r="M2" s="45">
        <f>Stage_QPlots!$R11</f>
        <v>95.793</v>
      </c>
      <c r="N2" s="45">
        <f>Stage_QPlots!$R12</f>
        <v>95.938</v>
      </c>
      <c r="O2" s="45">
        <f>Stage_QPlots!$R13</f>
        <v>96.071</v>
      </c>
      <c r="P2" s="45">
        <f>Stage_QPlots!$R14</f>
        <v>96.195</v>
      </c>
      <c r="Q2" s="45">
        <f>Stage_QPlots!$R15</f>
        <v>96.311</v>
      </c>
      <c r="R2" s="45">
        <f>Stage_QPlots!$R16</f>
        <v>96.42</v>
      </c>
      <c r="S2" s="45">
        <f>Stage_QPlots!$R17</f>
        <v>96.523</v>
      </c>
      <c r="T2" s="45">
        <f>Stage_QPlots!$R18</f>
        <v>96.621</v>
      </c>
      <c r="U2" s="45">
        <f>Stage_QPlots!$R19</f>
        <v>96.715</v>
      </c>
      <c r="V2" s="45">
        <f>Stage_QPlots!$R20</f>
        <v>96.805</v>
      </c>
      <c r="W2" s="45">
        <f>Stage_QPlots!$R21</f>
        <v>96.891</v>
      </c>
      <c r="X2" s="45">
        <f>Stage_QPlots!$R22</f>
        <v>96.974</v>
      </c>
      <c r="Y2" s="45">
        <f>Stage_QPlots!$R23</f>
        <v>97.054</v>
      </c>
      <c r="Z2" s="45">
        <f>Stage_QPlots!$R24</f>
        <v>97.131</v>
      </c>
      <c r="AA2" s="45">
        <f>Stage_QPlots!$R25</f>
        <v>97.205</v>
      </c>
      <c r="AB2" s="45">
        <f>Stage_QPlots!$R26</f>
        <v>97.278</v>
      </c>
      <c r="AC2" s="45">
        <f>Stage_QPlots!$R27</f>
        <v>97.348</v>
      </c>
      <c r="AD2" s="45">
        <f>Stage_QPlots!$R28</f>
        <v>97.483</v>
      </c>
      <c r="AE2" s="45">
        <f>Stage_QPlots!$R29</f>
        <v>97.683</v>
      </c>
      <c r="AF2" s="45">
        <f>Stage_QPlots!$R30</f>
        <v>98.319</v>
      </c>
      <c r="AG2" s="45">
        <f>Stage_QPlots!$R31</f>
        <v>98.766</v>
      </c>
      <c r="AH2" s="45">
        <f>Stage_QPlots!$R32</f>
        <v>99.17</v>
      </c>
      <c r="AI2" s="108">
        <f>Summary_Tables!E33</f>
        <v>92.72</v>
      </c>
      <c r="AJ2" s="63"/>
    </row>
    <row r="3" spans="1:36" ht="12.75">
      <c r="A3" s="45"/>
      <c r="C3" s="107"/>
      <c r="D3" s="63">
        <f>MAX(C14:C104)</f>
        <v>110.417</v>
      </c>
      <c r="E3" s="45">
        <f>Stage_QPlots!$R3</f>
        <v>93.479</v>
      </c>
      <c r="F3" s="45">
        <f>Stage_QPlots!$R4</f>
        <v>93.764</v>
      </c>
      <c r="G3" s="45">
        <f>Stage_QPlots!$R5</f>
        <v>94.341</v>
      </c>
      <c r="H3" s="45">
        <f>Stage_QPlots!$R6</f>
        <v>94.674</v>
      </c>
      <c r="I3" s="45">
        <f>Stage_QPlots!$R7</f>
        <v>94.934</v>
      </c>
      <c r="J3" s="45">
        <f>Stage_QPlots!$R8</f>
        <v>95.141</v>
      </c>
      <c r="K3" s="45">
        <f>Stage_QPlots!$R9</f>
        <v>95.316</v>
      </c>
      <c r="L3" s="45">
        <f>Stage_QPlots!$R10</f>
        <v>95.493</v>
      </c>
      <c r="M3" s="45">
        <f>Stage_QPlots!$R11</f>
        <v>95.793</v>
      </c>
      <c r="N3" s="45">
        <f>Stage_QPlots!$R12</f>
        <v>95.938</v>
      </c>
      <c r="O3" s="45">
        <f>Stage_QPlots!$R13</f>
        <v>96.071</v>
      </c>
      <c r="P3" s="45">
        <f>Stage_QPlots!$R14</f>
        <v>96.195</v>
      </c>
      <c r="Q3" s="45">
        <f>Stage_QPlots!$R15</f>
        <v>96.311</v>
      </c>
      <c r="R3" s="45">
        <f>Stage_QPlots!$R16</f>
        <v>96.42</v>
      </c>
      <c r="S3" s="45">
        <f>Stage_QPlots!$R17</f>
        <v>96.523</v>
      </c>
      <c r="T3" s="45">
        <f>Stage_QPlots!$R18</f>
        <v>96.621</v>
      </c>
      <c r="U3" s="45">
        <f>Stage_QPlots!$R19</f>
        <v>96.715</v>
      </c>
      <c r="V3" s="45">
        <f>Stage_QPlots!$R20</f>
        <v>96.805</v>
      </c>
      <c r="W3" s="45">
        <f>Stage_QPlots!$R21</f>
        <v>96.891</v>
      </c>
      <c r="X3" s="45">
        <f>Stage_QPlots!$R22</f>
        <v>96.974</v>
      </c>
      <c r="Y3" s="45">
        <f>Stage_QPlots!$R23</f>
        <v>97.054</v>
      </c>
      <c r="Z3" s="45">
        <f>Stage_QPlots!$R24</f>
        <v>97.131</v>
      </c>
      <c r="AA3" s="45">
        <f>Stage_QPlots!$R25</f>
        <v>97.205</v>
      </c>
      <c r="AB3" s="45">
        <f>Stage_QPlots!$R26</f>
        <v>97.278</v>
      </c>
      <c r="AC3" s="45">
        <f>Stage_QPlots!$R27</f>
        <v>97.348</v>
      </c>
      <c r="AD3" s="45">
        <f>Stage_QPlots!$R28</f>
        <v>97.483</v>
      </c>
      <c r="AE3" s="45">
        <f>Stage_QPlots!$R29</f>
        <v>97.683</v>
      </c>
      <c r="AF3" s="45">
        <f>Stage_QPlots!$R30</f>
        <v>98.319</v>
      </c>
      <c r="AG3" s="45">
        <f>Stage_QPlots!$R31</f>
        <v>98.766</v>
      </c>
      <c r="AH3" s="45">
        <f>Stage_QPlots!$R32</f>
        <v>99.17</v>
      </c>
      <c r="AI3" s="108">
        <f>Summary_Tables!E33</f>
        <v>92.72</v>
      </c>
      <c r="AJ3" s="63"/>
    </row>
    <row r="4" spans="1:36" ht="12.75">
      <c r="A4" s="45"/>
      <c r="C4" s="159" t="s">
        <v>28</v>
      </c>
      <c r="D4" s="48" t="s">
        <v>29</v>
      </c>
      <c r="E4" s="5">
        <v>6</v>
      </c>
      <c r="F4" s="5">
        <v>15.2</v>
      </c>
      <c r="G4" s="5">
        <v>54.55</v>
      </c>
      <c r="H4" s="5">
        <v>93.9</v>
      </c>
      <c r="I4" s="5">
        <v>135</v>
      </c>
      <c r="J4" s="5">
        <v>175</v>
      </c>
      <c r="K4" s="5">
        <v>214.3</v>
      </c>
      <c r="L4" s="5">
        <v>259.5</v>
      </c>
      <c r="M4" s="5">
        <v>350</v>
      </c>
      <c r="N4" s="5">
        <v>400</v>
      </c>
      <c r="O4" s="5">
        <v>450</v>
      </c>
      <c r="P4" s="5">
        <v>500</v>
      </c>
      <c r="Q4" s="5">
        <v>550</v>
      </c>
      <c r="R4" s="5">
        <v>600</v>
      </c>
      <c r="S4" s="5">
        <v>650</v>
      </c>
      <c r="T4" s="5">
        <v>700</v>
      </c>
      <c r="U4" s="5">
        <v>750</v>
      </c>
      <c r="V4" s="5">
        <v>800</v>
      </c>
      <c r="W4" s="5">
        <v>850</v>
      </c>
      <c r="X4" s="5">
        <v>900</v>
      </c>
      <c r="Y4" s="5">
        <v>950</v>
      </c>
      <c r="Z4" s="5">
        <v>1000</v>
      </c>
      <c r="AA4" s="5">
        <v>1050</v>
      </c>
      <c r="AB4" s="5">
        <v>1100</v>
      </c>
      <c r="AC4" s="5">
        <v>1150</v>
      </c>
      <c r="AD4" s="5">
        <v>1250</v>
      </c>
      <c r="AE4" s="5">
        <v>1409</v>
      </c>
      <c r="AF4" s="5">
        <v>2000</v>
      </c>
      <c r="AG4" s="5">
        <v>2500</v>
      </c>
      <c r="AH4" s="5">
        <v>3017</v>
      </c>
      <c r="AI4" s="63"/>
      <c r="AJ4" s="63"/>
    </row>
    <row r="5" spans="1:36" ht="12.75" customHeight="1">
      <c r="A5" s="45"/>
      <c r="C5" s="159"/>
      <c r="D5" s="50" t="s">
        <v>30</v>
      </c>
      <c r="E5" s="53">
        <v>16</v>
      </c>
      <c r="F5" s="53">
        <v>17</v>
      </c>
      <c r="G5" s="53">
        <v>18</v>
      </c>
      <c r="H5" s="53">
        <v>19</v>
      </c>
      <c r="I5" s="53">
        <v>19</v>
      </c>
      <c r="J5" s="53">
        <v>19</v>
      </c>
      <c r="K5" s="53">
        <v>20</v>
      </c>
      <c r="L5" s="53">
        <v>20</v>
      </c>
      <c r="M5" s="53">
        <v>21</v>
      </c>
      <c r="N5" s="53">
        <v>21</v>
      </c>
      <c r="O5" s="53">
        <v>22</v>
      </c>
      <c r="P5" s="53">
        <v>22</v>
      </c>
      <c r="Q5" s="53">
        <v>22</v>
      </c>
      <c r="R5" s="53">
        <v>22</v>
      </c>
      <c r="S5" s="53">
        <v>22</v>
      </c>
      <c r="T5" s="53">
        <v>22</v>
      </c>
      <c r="U5" s="53">
        <v>22</v>
      </c>
      <c r="V5" s="53">
        <v>23</v>
      </c>
      <c r="W5" s="53">
        <v>23</v>
      </c>
      <c r="X5" s="53">
        <v>23</v>
      </c>
      <c r="Y5" s="53">
        <v>23</v>
      </c>
      <c r="Z5" s="53">
        <v>23</v>
      </c>
      <c r="AA5" s="53">
        <v>23</v>
      </c>
      <c r="AB5" s="53">
        <v>23</v>
      </c>
      <c r="AC5" s="53">
        <v>23</v>
      </c>
      <c r="AD5" s="53">
        <v>23</v>
      </c>
      <c r="AE5" s="53">
        <v>24</v>
      </c>
      <c r="AF5" s="53">
        <v>24</v>
      </c>
      <c r="AG5" s="53">
        <v>24</v>
      </c>
      <c r="AH5" s="53">
        <v>26</v>
      </c>
      <c r="AI5" s="63"/>
      <c r="AJ5" s="63"/>
    </row>
    <row r="6" spans="1:36" ht="12.75">
      <c r="A6" s="45"/>
      <c r="C6" s="159"/>
      <c r="D6" s="50" t="s">
        <v>31</v>
      </c>
      <c r="E6" s="53">
        <v>44.81</v>
      </c>
      <c r="F6" s="53">
        <v>49.08</v>
      </c>
      <c r="G6" s="53">
        <v>59.1</v>
      </c>
      <c r="H6" s="53">
        <v>63.32</v>
      </c>
      <c r="I6" s="53">
        <v>66.68</v>
      </c>
      <c r="J6" s="53">
        <v>69.35</v>
      </c>
      <c r="K6" s="53">
        <v>71.52</v>
      </c>
      <c r="L6" s="53">
        <v>73.21</v>
      </c>
      <c r="M6" s="53">
        <v>75.57</v>
      </c>
      <c r="N6" s="53">
        <v>76.21</v>
      </c>
      <c r="O6" s="53">
        <v>76.89</v>
      </c>
      <c r="P6" s="53">
        <v>77.92</v>
      </c>
      <c r="Q6" s="53">
        <v>78.88</v>
      </c>
      <c r="R6" s="53">
        <v>79.78</v>
      </c>
      <c r="S6" s="53">
        <v>80.64</v>
      </c>
      <c r="T6" s="53">
        <v>81.45</v>
      </c>
      <c r="U6" s="53">
        <v>82.23</v>
      </c>
      <c r="V6" s="53">
        <v>82.96</v>
      </c>
      <c r="W6" s="53">
        <v>83.48</v>
      </c>
      <c r="X6" s="53">
        <v>83.97</v>
      </c>
      <c r="Y6" s="53">
        <v>84.45</v>
      </c>
      <c r="Z6" s="53">
        <v>84.91</v>
      </c>
      <c r="AA6" s="53">
        <v>85.36</v>
      </c>
      <c r="AB6" s="53">
        <v>85.79</v>
      </c>
      <c r="AC6" s="53">
        <v>86.21</v>
      </c>
      <c r="AD6" s="53">
        <v>87.01</v>
      </c>
      <c r="AE6" s="53">
        <v>88.26</v>
      </c>
      <c r="AF6" s="53">
        <v>92.69</v>
      </c>
      <c r="AG6" s="53">
        <v>95.8</v>
      </c>
      <c r="AH6" s="53">
        <v>103.35</v>
      </c>
      <c r="AI6" s="63"/>
      <c r="AJ6" s="63"/>
    </row>
    <row r="7" spans="1:36" ht="12.75">
      <c r="A7" s="45"/>
      <c r="C7" s="159"/>
      <c r="D7" s="50" t="s">
        <v>32</v>
      </c>
      <c r="E7" s="53">
        <v>77.62</v>
      </c>
      <c r="F7" s="53">
        <v>90.04</v>
      </c>
      <c r="G7" s="53">
        <v>119.58</v>
      </c>
      <c r="H7" s="53">
        <v>138.85</v>
      </c>
      <c r="I7" s="53">
        <v>154.87</v>
      </c>
      <c r="J7" s="53">
        <v>168.22</v>
      </c>
      <c r="K7" s="53">
        <v>179.93</v>
      </c>
      <c r="L7" s="53">
        <v>192.1</v>
      </c>
      <c r="M7" s="53">
        <v>213.44</v>
      </c>
      <c r="N7" s="53">
        <v>223.88</v>
      </c>
      <c r="O7" s="53">
        <v>233.56</v>
      </c>
      <c r="P7" s="53">
        <v>242.67</v>
      </c>
      <c r="Q7" s="53">
        <v>251.3</v>
      </c>
      <c r="R7" s="53">
        <v>259.53</v>
      </c>
      <c r="S7" s="53">
        <v>267.42</v>
      </c>
      <c r="T7" s="53">
        <v>274.99</v>
      </c>
      <c r="U7" s="53">
        <v>282.28</v>
      </c>
      <c r="V7" s="53">
        <v>289.33</v>
      </c>
      <c r="W7" s="53">
        <v>296.14</v>
      </c>
      <c r="X7" s="53">
        <v>302.74</v>
      </c>
      <c r="Y7" s="53">
        <v>309.13</v>
      </c>
      <c r="Z7" s="53">
        <v>315.34</v>
      </c>
      <c r="AA7" s="53">
        <v>321.38</v>
      </c>
      <c r="AB7" s="53">
        <v>327.27</v>
      </c>
      <c r="AC7" s="53">
        <v>333.01</v>
      </c>
      <c r="AD7" s="53">
        <v>344.09</v>
      </c>
      <c r="AE7" s="53">
        <v>360.76</v>
      </c>
      <c r="AF7" s="53">
        <v>415.4</v>
      </c>
      <c r="AG7" s="53">
        <v>455.41</v>
      </c>
      <c r="AH7" s="53">
        <v>493.74</v>
      </c>
      <c r="AI7" s="63"/>
      <c r="AJ7" s="63"/>
    </row>
    <row r="8" spans="1:36" ht="12.75">
      <c r="A8" s="45"/>
      <c r="C8" s="159"/>
      <c r="D8" s="50" t="s">
        <v>33</v>
      </c>
      <c r="E8" s="53">
        <v>41.59</v>
      </c>
      <c r="F8" s="53">
        <v>45.82</v>
      </c>
      <c r="G8" s="53">
        <v>55.77</v>
      </c>
      <c r="H8" s="53">
        <v>59.93</v>
      </c>
      <c r="I8" s="53">
        <v>63.25</v>
      </c>
      <c r="J8" s="53">
        <v>65.89</v>
      </c>
      <c r="K8" s="53">
        <v>68.03</v>
      </c>
      <c r="L8" s="53">
        <v>69.67</v>
      </c>
      <c r="M8" s="53">
        <v>71.92</v>
      </c>
      <c r="N8" s="53">
        <v>72.5</v>
      </c>
      <c r="O8" s="53">
        <v>73.11</v>
      </c>
      <c r="P8" s="53">
        <v>74.09</v>
      </c>
      <c r="Q8" s="53">
        <v>75</v>
      </c>
      <c r="R8" s="53">
        <v>75.87</v>
      </c>
      <c r="S8" s="53">
        <v>76.68</v>
      </c>
      <c r="T8" s="53">
        <v>77.46</v>
      </c>
      <c r="U8" s="53">
        <v>78.2</v>
      </c>
      <c r="V8" s="53">
        <v>78.9</v>
      </c>
      <c r="W8" s="53">
        <v>79.37</v>
      </c>
      <c r="X8" s="53">
        <v>79.83</v>
      </c>
      <c r="Y8" s="53">
        <v>80.28</v>
      </c>
      <c r="Z8" s="53">
        <v>80.7</v>
      </c>
      <c r="AA8" s="53">
        <v>81.12</v>
      </c>
      <c r="AB8" s="53">
        <v>81.52</v>
      </c>
      <c r="AC8" s="53">
        <v>81.91</v>
      </c>
      <c r="AD8" s="53">
        <v>82.65</v>
      </c>
      <c r="AE8" s="53">
        <v>83.82</v>
      </c>
      <c r="AF8" s="53">
        <v>88.06</v>
      </c>
      <c r="AG8" s="53">
        <v>91.03</v>
      </c>
      <c r="AH8" s="53">
        <v>98.49</v>
      </c>
      <c r="AI8" s="63"/>
      <c r="AJ8" s="63"/>
    </row>
    <row r="9" spans="1:36" ht="12.75">
      <c r="A9" s="45"/>
      <c r="C9" s="159"/>
      <c r="D9" s="50" t="s">
        <v>34</v>
      </c>
      <c r="E9" s="53">
        <v>1.73</v>
      </c>
      <c r="F9" s="53">
        <v>1.83</v>
      </c>
      <c r="G9" s="53">
        <v>2.02</v>
      </c>
      <c r="H9" s="53">
        <v>2.19</v>
      </c>
      <c r="I9" s="53">
        <v>2.32</v>
      </c>
      <c r="J9" s="53">
        <v>2.43</v>
      </c>
      <c r="K9" s="53">
        <v>2.52</v>
      </c>
      <c r="L9" s="53">
        <v>2.62</v>
      </c>
      <c r="M9" s="53">
        <v>2.82</v>
      </c>
      <c r="N9" s="53">
        <v>2.94</v>
      </c>
      <c r="O9" s="53">
        <v>3.04</v>
      </c>
      <c r="P9" s="53">
        <v>3.11</v>
      </c>
      <c r="Q9" s="53">
        <v>3.19</v>
      </c>
      <c r="R9" s="53">
        <v>3.25</v>
      </c>
      <c r="S9" s="53">
        <v>3.32</v>
      </c>
      <c r="T9" s="53">
        <v>3.38</v>
      </c>
      <c r="U9" s="53">
        <v>3.43</v>
      </c>
      <c r="V9" s="53">
        <v>3.49</v>
      </c>
      <c r="W9" s="53">
        <v>3.55</v>
      </c>
      <c r="X9" s="53">
        <v>3.61</v>
      </c>
      <c r="Y9" s="53">
        <v>3.66</v>
      </c>
      <c r="Z9" s="53">
        <v>3.71</v>
      </c>
      <c r="AA9" s="53">
        <v>3.77</v>
      </c>
      <c r="AB9" s="53">
        <v>3.81</v>
      </c>
      <c r="AC9" s="53">
        <v>3.86</v>
      </c>
      <c r="AD9" s="53">
        <v>3.95</v>
      </c>
      <c r="AE9" s="53">
        <v>4.09</v>
      </c>
      <c r="AF9" s="53">
        <v>4.48</v>
      </c>
      <c r="AG9" s="53">
        <v>4.75</v>
      </c>
      <c r="AH9" s="53">
        <v>4.78</v>
      </c>
      <c r="AI9" s="63"/>
      <c r="AJ9" s="63"/>
    </row>
    <row r="10" spans="1:36" ht="12.75">
      <c r="A10" s="45"/>
      <c r="C10" s="159"/>
      <c r="D10" s="50" t="s">
        <v>35</v>
      </c>
      <c r="E10" s="53">
        <v>1.87</v>
      </c>
      <c r="F10" s="53">
        <v>1.96</v>
      </c>
      <c r="G10" s="53">
        <v>2.14</v>
      </c>
      <c r="H10" s="53">
        <v>2.32</v>
      </c>
      <c r="I10" s="53">
        <v>2.45</v>
      </c>
      <c r="J10" s="53">
        <v>2.55</v>
      </c>
      <c r="K10" s="53">
        <v>2.65</v>
      </c>
      <c r="L10" s="53">
        <v>2.76</v>
      </c>
      <c r="M10" s="53">
        <v>2.97</v>
      </c>
      <c r="N10" s="53">
        <v>3.09</v>
      </c>
      <c r="O10" s="53">
        <v>3.19</v>
      </c>
      <c r="P10" s="53">
        <v>3.28</v>
      </c>
      <c r="Q10" s="53">
        <v>3.35</v>
      </c>
      <c r="R10" s="53">
        <v>3.42</v>
      </c>
      <c r="S10" s="53">
        <v>3.49</v>
      </c>
      <c r="T10" s="53">
        <v>3.55</v>
      </c>
      <c r="U10" s="53">
        <v>3.61</v>
      </c>
      <c r="V10" s="53">
        <v>3.67</v>
      </c>
      <c r="W10" s="53">
        <v>3.73</v>
      </c>
      <c r="X10" s="53">
        <v>3.79</v>
      </c>
      <c r="Y10" s="53">
        <v>3.85</v>
      </c>
      <c r="Z10" s="53">
        <v>3.91</v>
      </c>
      <c r="AA10" s="53">
        <v>3.96</v>
      </c>
      <c r="AB10" s="53">
        <v>4.01</v>
      </c>
      <c r="AC10" s="53">
        <v>4.07</v>
      </c>
      <c r="AD10" s="53">
        <v>4.16</v>
      </c>
      <c r="AE10" s="53">
        <v>4.3</v>
      </c>
      <c r="AF10" s="53">
        <v>4.72</v>
      </c>
      <c r="AG10" s="53">
        <v>5</v>
      </c>
      <c r="AH10" s="53">
        <v>5.01</v>
      </c>
      <c r="AI10" s="63"/>
      <c r="AJ10" s="63"/>
    </row>
    <row r="11" spans="1:35" ht="12.75">
      <c r="A11" s="45"/>
      <c r="C11" s="109"/>
      <c r="D11" s="52"/>
      <c r="AI11" s="63"/>
    </row>
    <row r="12" ht="12.75">
      <c r="A12" s="45"/>
    </row>
    <row r="13" spans="1:34" ht="12.75">
      <c r="A13" s="45"/>
      <c r="B13" s="110"/>
      <c r="C13" s="53" t="s">
        <v>6</v>
      </c>
      <c r="D13" s="53" t="s">
        <v>7</v>
      </c>
      <c r="E13" s="53" t="s">
        <v>36</v>
      </c>
      <c r="F13" s="53" t="s">
        <v>37</v>
      </c>
      <c r="G13" s="53" t="s">
        <v>38</v>
      </c>
      <c r="H13" s="53" t="s">
        <v>39</v>
      </c>
      <c r="I13" s="53" t="s">
        <v>40</v>
      </c>
      <c r="J13" s="53" t="s">
        <v>41</v>
      </c>
      <c r="K13" s="53" t="s">
        <v>42</v>
      </c>
      <c r="L13" s="53" t="s">
        <v>43</v>
      </c>
      <c r="M13" s="53" t="s">
        <v>44</v>
      </c>
      <c r="N13" s="53" t="s">
        <v>45</v>
      </c>
      <c r="O13" s="53" t="s">
        <v>46</v>
      </c>
      <c r="P13" s="53" t="s">
        <v>47</v>
      </c>
      <c r="Q13" s="53" t="s">
        <v>48</v>
      </c>
      <c r="R13" s="53" t="s">
        <v>49</v>
      </c>
      <c r="S13" s="53" t="s">
        <v>50</v>
      </c>
      <c r="T13" s="53" t="s">
        <v>51</v>
      </c>
      <c r="U13" s="53" t="s">
        <v>52</v>
      </c>
      <c r="V13" s="53" t="s">
        <v>53</v>
      </c>
      <c r="W13" s="53" t="s">
        <v>54</v>
      </c>
      <c r="X13" s="53" t="s">
        <v>55</v>
      </c>
      <c r="Y13" s="53" t="s">
        <v>56</v>
      </c>
      <c r="Z13" s="53" t="s">
        <v>57</v>
      </c>
      <c r="AA13" s="53" t="s">
        <v>58</v>
      </c>
      <c r="AB13" s="53" t="s">
        <v>59</v>
      </c>
      <c r="AC13" s="53" t="s">
        <v>60</v>
      </c>
      <c r="AD13" s="53" t="s">
        <v>61</v>
      </c>
      <c r="AE13" s="53" t="s">
        <v>62</v>
      </c>
      <c r="AF13" s="53" t="s">
        <v>63</v>
      </c>
      <c r="AG13" s="53" t="s">
        <v>64</v>
      </c>
      <c r="AH13" s="53" t="s">
        <v>65</v>
      </c>
    </row>
    <row r="14" spans="1:34" ht="12.75">
      <c r="A14" s="45"/>
      <c r="B14" s="111"/>
      <c r="C14" s="45">
        <v>0</v>
      </c>
      <c r="D14" s="45">
        <v>100.02</v>
      </c>
      <c r="E14" s="53">
        <f aca="true" t="shared" si="0" ref="E14:N23">IF(E$2&lt;$D14,"",E$2-$D14)</f>
      </c>
      <c r="F14" s="53">
        <f t="shared" si="0"/>
      </c>
      <c r="G14" s="53">
        <f t="shared" si="0"/>
      </c>
      <c r="H14" s="53">
        <f t="shared" si="0"/>
      </c>
      <c r="I14" s="53">
        <f t="shared" si="0"/>
      </c>
      <c r="J14" s="53">
        <f t="shared" si="0"/>
      </c>
      <c r="K14" s="53">
        <f t="shared" si="0"/>
      </c>
      <c r="L14" s="53">
        <f t="shared" si="0"/>
      </c>
      <c r="M14" s="53">
        <f t="shared" si="0"/>
      </c>
      <c r="N14" s="53">
        <f t="shared" si="0"/>
      </c>
      <c r="O14" s="53">
        <f aca="true" t="shared" si="1" ref="O14:X23">IF(O$2&lt;$D14,"",O$2-$D14)</f>
      </c>
      <c r="P14" s="53">
        <f t="shared" si="1"/>
      </c>
      <c r="Q14" s="53">
        <f t="shared" si="1"/>
      </c>
      <c r="R14" s="53">
        <f t="shared" si="1"/>
      </c>
      <c r="S14" s="53">
        <f t="shared" si="1"/>
      </c>
      <c r="T14" s="53">
        <f t="shared" si="1"/>
      </c>
      <c r="U14" s="53">
        <f t="shared" si="1"/>
      </c>
      <c r="V14" s="53">
        <f t="shared" si="1"/>
      </c>
      <c r="W14" s="53">
        <f t="shared" si="1"/>
      </c>
      <c r="X14" s="53">
        <f t="shared" si="1"/>
      </c>
      <c r="Y14" s="53">
        <f aca="true" t="shared" si="2" ref="Y14:AH23">IF(Y$2&lt;$D14,"",Y$2-$D14)</f>
      </c>
      <c r="Z14" s="53">
        <f t="shared" si="2"/>
      </c>
      <c r="AA14" s="53">
        <f t="shared" si="2"/>
      </c>
      <c r="AB14" s="53">
        <f t="shared" si="2"/>
      </c>
      <c r="AC14" s="53">
        <f t="shared" si="2"/>
      </c>
      <c r="AD14" s="53">
        <f t="shared" si="2"/>
      </c>
      <c r="AE14" s="53">
        <f t="shared" si="2"/>
      </c>
      <c r="AF14" s="53">
        <f t="shared" si="2"/>
      </c>
      <c r="AG14" s="53">
        <f t="shared" si="2"/>
      </c>
      <c r="AH14" s="53">
        <f t="shared" si="2"/>
      </c>
    </row>
    <row r="15" spans="1:34" ht="12.75">
      <c r="A15" s="45"/>
      <c r="C15" s="45">
        <v>6.167</v>
      </c>
      <c r="D15" s="45">
        <v>97.63</v>
      </c>
      <c r="E15" s="53">
        <f t="shared" si="0"/>
      </c>
      <c r="F15" s="53">
        <f t="shared" si="0"/>
      </c>
      <c r="G15" s="53">
        <f t="shared" si="0"/>
      </c>
      <c r="H15" s="53">
        <f t="shared" si="0"/>
      </c>
      <c r="I15" s="53">
        <f t="shared" si="0"/>
      </c>
      <c r="J15" s="53">
        <f t="shared" si="0"/>
      </c>
      <c r="K15" s="53">
        <f t="shared" si="0"/>
      </c>
      <c r="L15" s="53">
        <f t="shared" si="0"/>
      </c>
      <c r="M15" s="53">
        <f t="shared" si="0"/>
      </c>
      <c r="N15" s="53">
        <f t="shared" si="0"/>
      </c>
      <c r="O15" s="53">
        <f t="shared" si="1"/>
      </c>
      <c r="P15" s="53">
        <f t="shared" si="1"/>
      </c>
      <c r="Q15" s="53">
        <f t="shared" si="1"/>
      </c>
      <c r="R15" s="53">
        <f t="shared" si="1"/>
      </c>
      <c r="S15" s="53">
        <f t="shared" si="1"/>
      </c>
      <c r="T15" s="53">
        <f t="shared" si="1"/>
      </c>
      <c r="U15" s="53">
        <f t="shared" si="1"/>
      </c>
      <c r="V15" s="53">
        <f t="shared" si="1"/>
      </c>
      <c r="W15" s="53">
        <f t="shared" si="1"/>
      </c>
      <c r="X15" s="53">
        <f t="shared" si="1"/>
      </c>
      <c r="Y15" s="53">
        <f t="shared" si="2"/>
      </c>
      <c r="Z15" s="53">
        <f t="shared" si="2"/>
      </c>
      <c r="AA15" s="53">
        <f t="shared" si="2"/>
      </c>
      <c r="AB15" s="53">
        <f t="shared" si="2"/>
      </c>
      <c r="AC15" s="53">
        <f t="shared" si="2"/>
      </c>
      <c r="AD15" s="53">
        <f t="shared" si="2"/>
      </c>
      <c r="AE15" s="53">
        <f t="shared" si="2"/>
        <v>0.05300000000001148</v>
      </c>
      <c r="AF15" s="53">
        <f t="shared" si="2"/>
        <v>0.6890000000000072</v>
      </c>
      <c r="AG15" s="53">
        <f t="shared" si="2"/>
        <v>1.13600000000001</v>
      </c>
      <c r="AH15" s="53">
        <f t="shared" si="2"/>
        <v>1.5400000000000063</v>
      </c>
    </row>
    <row r="16" spans="1:34" ht="12.75">
      <c r="A16" s="45"/>
      <c r="C16" s="45">
        <v>9</v>
      </c>
      <c r="D16" s="45">
        <v>95.69</v>
      </c>
      <c r="E16" s="53">
        <f t="shared" si="0"/>
      </c>
      <c r="F16" s="53">
        <f t="shared" si="0"/>
      </c>
      <c r="G16" s="53">
        <f t="shared" si="0"/>
      </c>
      <c r="H16" s="53">
        <f t="shared" si="0"/>
      </c>
      <c r="I16" s="53">
        <f t="shared" si="0"/>
      </c>
      <c r="J16" s="53">
        <f t="shared" si="0"/>
      </c>
      <c r="K16" s="53">
        <f t="shared" si="0"/>
      </c>
      <c r="L16" s="53">
        <f t="shared" si="0"/>
      </c>
      <c r="M16" s="53">
        <f t="shared" si="0"/>
        <v>0.10300000000000864</v>
      </c>
      <c r="N16" s="53">
        <f t="shared" si="0"/>
        <v>0.24800000000000466</v>
      </c>
      <c r="O16" s="53">
        <f t="shared" si="1"/>
        <v>0.3810000000000002</v>
      </c>
      <c r="P16" s="53">
        <f t="shared" si="1"/>
        <v>0.5049999999999955</v>
      </c>
      <c r="Q16" s="53">
        <f t="shared" si="1"/>
        <v>0.6210000000000093</v>
      </c>
      <c r="R16" s="53">
        <f t="shared" si="1"/>
        <v>0.730000000000004</v>
      </c>
      <c r="S16" s="53">
        <f t="shared" si="1"/>
        <v>0.8329999999999984</v>
      </c>
      <c r="T16" s="53">
        <f t="shared" si="1"/>
        <v>0.9309999999999974</v>
      </c>
      <c r="U16" s="53">
        <f t="shared" si="1"/>
        <v>1.0250000000000057</v>
      </c>
      <c r="V16" s="53">
        <f t="shared" si="1"/>
        <v>1.115000000000009</v>
      </c>
      <c r="W16" s="53">
        <f t="shared" si="1"/>
        <v>1.2010000000000076</v>
      </c>
      <c r="X16" s="53">
        <f t="shared" si="1"/>
        <v>1.284000000000006</v>
      </c>
      <c r="Y16" s="53">
        <f t="shared" si="2"/>
        <v>1.3640000000000043</v>
      </c>
      <c r="Z16" s="53">
        <f t="shared" si="2"/>
        <v>1.4410000000000025</v>
      </c>
      <c r="AA16" s="53">
        <f t="shared" si="2"/>
        <v>1.5150000000000006</v>
      </c>
      <c r="AB16" s="53">
        <f t="shared" si="2"/>
        <v>1.588000000000008</v>
      </c>
      <c r="AC16" s="53">
        <f t="shared" si="2"/>
        <v>1.6580000000000013</v>
      </c>
      <c r="AD16" s="53">
        <f t="shared" si="2"/>
        <v>1.7930000000000064</v>
      </c>
      <c r="AE16" s="53">
        <f t="shared" si="2"/>
        <v>1.9930000000000092</v>
      </c>
      <c r="AF16" s="53">
        <f t="shared" si="2"/>
        <v>2.629000000000005</v>
      </c>
      <c r="AG16" s="53">
        <f t="shared" si="2"/>
        <v>3.0760000000000076</v>
      </c>
      <c r="AH16" s="53">
        <f t="shared" si="2"/>
        <v>3.480000000000004</v>
      </c>
    </row>
    <row r="17" spans="1:34" ht="12.75">
      <c r="A17" s="45"/>
      <c r="C17" s="45">
        <v>16.33</v>
      </c>
      <c r="D17" s="45">
        <v>94.61</v>
      </c>
      <c r="E17" s="53">
        <f t="shared" si="0"/>
      </c>
      <c r="F17" s="53">
        <f t="shared" si="0"/>
      </c>
      <c r="G17" s="53">
        <f t="shared" si="0"/>
      </c>
      <c r="H17" s="53">
        <f t="shared" si="0"/>
        <v>0.06400000000000716</v>
      </c>
      <c r="I17" s="53">
        <f t="shared" si="0"/>
        <v>0.32399999999999807</v>
      </c>
      <c r="J17" s="53">
        <f t="shared" si="0"/>
        <v>0.5310000000000059</v>
      </c>
      <c r="K17" s="53">
        <f t="shared" si="0"/>
        <v>0.7060000000000031</v>
      </c>
      <c r="L17" s="53">
        <f t="shared" si="0"/>
        <v>0.8829999999999956</v>
      </c>
      <c r="M17" s="53">
        <f t="shared" si="0"/>
        <v>1.183000000000007</v>
      </c>
      <c r="N17" s="53">
        <f t="shared" si="0"/>
        <v>1.328000000000003</v>
      </c>
      <c r="O17" s="53">
        <f t="shared" si="1"/>
        <v>1.4609999999999985</v>
      </c>
      <c r="P17" s="53">
        <f t="shared" si="1"/>
        <v>1.5849999999999937</v>
      </c>
      <c r="Q17" s="53">
        <f t="shared" si="1"/>
        <v>1.7010000000000076</v>
      </c>
      <c r="R17" s="53">
        <f t="shared" si="1"/>
        <v>1.8100000000000023</v>
      </c>
      <c r="S17" s="53">
        <f t="shared" si="1"/>
        <v>1.9129999999999967</v>
      </c>
      <c r="T17" s="53">
        <f t="shared" si="1"/>
        <v>2.0109999999999957</v>
      </c>
      <c r="U17" s="53">
        <f t="shared" si="1"/>
        <v>2.105000000000004</v>
      </c>
      <c r="V17" s="53">
        <f t="shared" si="1"/>
        <v>2.1950000000000074</v>
      </c>
      <c r="W17" s="53">
        <f t="shared" si="1"/>
        <v>2.281000000000006</v>
      </c>
      <c r="X17" s="53">
        <f t="shared" si="1"/>
        <v>2.3640000000000043</v>
      </c>
      <c r="Y17" s="53">
        <f t="shared" si="2"/>
        <v>2.4440000000000026</v>
      </c>
      <c r="Z17" s="53">
        <f t="shared" si="2"/>
        <v>2.521000000000001</v>
      </c>
      <c r="AA17" s="53">
        <f t="shared" si="2"/>
        <v>2.594999999999999</v>
      </c>
      <c r="AB17" s="53">
        <f t="shared" si="2"/>
        <v>2.6680000000000064</v>
      </c>
      <c r="AC17" s="53">
        <f t="shared" si="2"/>
        <v>2.7379999999999995</v>
      </c>
      <c r="AD17" s="53">
        <f t="shared" si="2"/>
        <v>2.8730000000000047</v>
      </c>
      <c r="AE17" s="53">
        <f t="shared" si="2"/>
        <v>3.0730000000000075</v>
      </c>
      <c r="AF17" s="53">
        <f t="shared" si="2"/>
        <v>3.709000000000003</v>
      </c>
      <c r="AG17" s="53">
        <f t="shared" si="2"/>
        <v>4.156000000000006</v>
      </c>
      <c r="AH17" s="53">
        <f t="shared" si="2"/>
        <v>4.560000000000002</v>
      </c>
    </row>
    <row r="18" spans="1:34" ht="12.75">
      <c r="A18" s="45"/>
      <c r="C18" s="45">
        <v>25.25</v>
      </c>
      <c r="D18" s="45">
        <v>93.23</v>
      </c>
      <c r="E18" s="53">
        <f t="shared" si="0"/>
        <v>0.24899999999999523</v>
      </c>
      <c r="F18" s="53">
        <f t="shared" si="0"/>
        <v>0.5339999999999918</v>
      </c>
      <c r="G18" s="53">
        <f t="shared" si="0"/>
        <v>1.11099999999999</v>
      </c>
      <c r="H18" s="53">
        <f t="shared" si="0"/>
        <v>1.4440000000000026</v>
      </c>
      <c r="I18" s="53">
        <f t="shared" si="0"/>
        <v>1.7039999999999935</v>
      </c>
      <c r="J18" s="53">
        <f t="shared" si="0"/>
        <v>1.9110000000000014</v>
      </c>
      <c r="K18" s="53">
        <f t="shared" si="0"/>
        <v>2.0859999999999985</v>
      </c>
      <c r="L18" s="53">
        <f t="shared" si="0"/>
        <v>2.262999999999991</v>
      </c>
      <c r="M18" s="53">
        <f t="shared" si="0"/>
        <v>2.5630000000000024</v>
      </c>
      <c r="N18" s="53">
        <f t="shared" si="0"/>
        <v>2.7079999999999984</v>
      </c>
      <c r="O18" s="53">
        <f t="shared" si="1"/>
        <v>2.840999999999994</v>
      </c>
      <c r="P18" s="53">
        <f t="shared" si="1"/>
        <v>2.964999999999989</v>
      </c>
      <c r="Q18" s="53">
        <f t="shared" si="1"/>
        <v>3.081000000000003</v>
      </c>
      <c r="R18" s="53">
        <f t="shared" si="1"/>
        <v>3.1899999999999977</v>
      </c>
      <c r="S18" s="53">
        <f t="shared" si="1"/>
        <v>3.292999999999992</v>
      </c>
      <c r="T18" s="53">
        <f t="shared" si="1"/>
        <v>3.390999999999991</v>
      </c>
      <c r="U18" s="53">
        <f t="shared" si="1"/>
        <v>3.4849999999999994</v>
      </c>
      <c r="V18" s="53">
        <f t="shared" si="1"/>
        <v>3.575000000000003</v>
      </c>
      <c r="W18" s="53">
        <f t="shared" si="1"/>
        <v>3.6610000000000014</v>
      </c>
      <c r="X18" s="53">
        <f t="shared" si="1"/>
        <v>3.7439999999999998</v>
      </c>
      <c r="Y18" s="53">
        <f t="shared" si="2"/>
        <v>3.823999999999998</v>
      </c>
      <c r="Z18" s="53">
        <f t="shared" si="2"/>
        <v>3.9009999999999962</v>
      </c>
      <c r="AA18" s="53">
        <f t="shared" si="2"/>
        <v>3.9749999999999943</v>
      </c>
      <c r="AB18" s="53">
        <f t="shared" si="2"/>
        <v>4.048000000000002</v>
      </c>
      <c r="AC18" s="53">
        <f t="shared" si="2"/>
        <v>4.117999999999995</v>
      </c>
      <c r="AD18" s="53">
        <f t="shared" si="2"/>
        <v>4.253</v>
      </c>
      <c r="AE18" s="53">
        <f t="shared" si="2"/>
        <v>4.453000000000003</v>
      </c>
      <c r="AF18" s="53">
        <f t="shared" si="2"/>
        <v>5.088999999999999</v>
      </c>
      <c r="AG18" s="53">
        <f t="shared" si="2"/>
        <v>5.536000000000001</v>
      </c>
      <c r="AH18" s="53">
        <f t="shared" si="2"/>
        <v>5.939999999999998</v>
      </c>
    </row>
    <row r="19" spans="1:34" ht="12.75">
      <c r="A19" s="45"/>
      <c r="C19" s="45">
        <v>25.583</v>
      </c>
      <c r="D19" s="45">
        <v>91.24</v>
      </c>
      <c r="E19" s="53">
        <f t="shared" si="0"/>
        <v>2.2390000000000043</v>
      </c>
      <c r="F19" s="53">
        <f t="shared" si="0"/>
        <v>2.524000000000001</v>
      </c>
      <c r="G19" s="53">
        <f t="shared" si="0"/>
        <v>3.100999999999999</v>
      </c>
      <c r="H19" s="53">
        <f t="shared" si="0"/>
        <v>3.4340000000000117</v>
      </c>
      <c r="I19" s="53">
        <f t="shared" si="0"/>
        <v>3.6940000000000026</v>
      </c>
      <c r="J19" s="53">
        <f t="shared" si="0"/>
        <v>3.9010000000000105</v>
      </c>
      <c r="K19" s="53">
        <f t="shared" si="0"/>
        <v>4.076000000000008</v>
      </c>
      <c r="L19" s="53">
        <f t="shared" si="0"/>
        <v>4.253</v>
      </c>
      <c r="M19" s="53">
        <f t="shared" si="0"/>
        <v>4.5530000000000115</v>
      </c>
      <c r="N19" s="53">
        <f t="shared" si="0"/>
        <v>4.6980000000000075</v>
      </c>
      <c r="O19" s="53">
        <f t="shared" si="1"/>
        <v>4.831000000000003</v>
      </c>
      <c r="P19" s="53">
        <f t="shared" si="1"/>
        <v>4.954999999999998</v>
      </c>
      <c r="Q19" s="53">
        <f t="shared" si="1"/>
        <v>5.071000000000012</v>
      </c>
      <c r="R19" s="53">
        <f t="shared" si="1"/>
        <v>5.180000000000007</v>
      </c>
      <c r="S19" s="53">
        <f t="shared" si="1"/>
        <v>5.283000000000001</v>
      </c>
      <c r="T19" s="53">
        <f t="shared" si="1"/>
        <v>5.381</v>
      </c>
      <c r="U19" s="53">
        <f t="shared" si="1"/>
        <v>5.4750000000000085</v>
      </c>
      <c r="V19" s="53">
        <f t="shared" si="1"/>
        <v>5.565000000000012</v>
      </c>
      <c r="W19" s="53">
        <f t="shared" si="1"/>
        <v>5.6510000000000105</v>
      </c>
      <c r="X19" s="53">
        <f t="shared" si="1"/>
        <v>5.734000000000009</v>
      </c>
      <c r="Y19" s="53">
        <f t="shared" si="2"/>
        <v>5.814000000000007</v>
      </c>
      <c r="Z19" s="53">
        <f t="shared" si="2"/>
        <v>5.891000000000005</v>
      </c>
      <c r="AA19" s="53">
        <f t="shared" si="2"/>
        <v>5.965000000000003</v>
      </c>
      <c r="AB19" s="53">
        <f t="shared" si="2"/>
        <v>6.038000000000011</v>
      </c>
      <c r="AC19" s="53">
        <f t="shared" si="2"/>
        <v>6.108000000000004</v>
      </c>
      <c r="AD19" s="53">
        <f t="shared" si="2"/>
        <v>6.243000000000009</v>
      </c>
      <c r="AE19" s="53">
        <f t="shared" si="2"/>
        <v>6.443000000000012</v>
      </c>
      <c r="AF19" s="53">
        <f t="shared" si="2"/>
        <v>7.079000000000008</v>
      </c>
      <c r="AG19" s="53">
        <f t="shared" si="2"/>
        <v>7.5260000000000105</v>
      </c>
      <c r="AH19" s="53">
        <f t="shared" si="2"/>
        <v>7.930000000000007</v>
      </c>
    </row>
    <row r="20" spans="1:34" ht="12.75">
      <c r="A20" s="45"/>
      <c r="C20" s="45">
        <v>28.5</v>
      </c>
      <c r="D20" s="45">
        <v>90.39</v>
      </c>
      <c r="E20" s="53">
        <f t="shared" si="0"/>
        <v>3.0889999999999986</v>
      </c>
      <c r="F20" s="53">
        <f t="shared" si="0"/>
        <v>3.3739999999999952</v>
      </c>
      <c r="G20" s="53">
        <f t="shared" si="0"/>
        <v>3.9509999999999934</v>
      </c>
      <c r="H20" s="53">
        <f t="shared" si="0"/>
        <v>4.284000000000006</v>
      </c>
      <c r="I20" s="53">
        <f t="shared" si="0"/>
        <v>4.543999999999997</v>
      </c>
      <c r="J20" s="53">
        <f t="shared" si="0"/>
        <v>4.751000000000005</v>
      </c>
      <c r="K20" s="53">
        <f t="shared" si="0"/>
        <v>4.926000000000002</v>
      </c>
      <c r="L20" s="53">
        <f t="shared" si="0"/>
        <v>5.102999999999994</v>
      </c>
      <c r="M20" s="53">
        <f t="shared" si="0"/>
        <v>5.403000000000006</v>
      </c>
      <c r="N20" s="53">
        <f t="shared" si="0"/>
        <v>5.548000000000002</v>
      </c>
      <c r="O20" s="53">
        <f t="shared" si="1"/>
        <v>5.680999999999997</v>
      </c>
      <c r="P20" s="53">
        <f t="shared" si="1"/>
        <v>5.804999999999993</v>
      </c>
      <c r="Q20" s="53">
        <f t="shared" si="1"/>
        <v>5.9210000000000065</v>
      </c>
      <c r="R20" s="53">
        <f t="shared" si="1"/>
        <v>6.030000000000001</v>
      </c>
      <c r="S20" s="53">
        <f t="shared" si="1"/>
        <v>6.132999999999996</v>
      </c>
      <c r="T20" s="53">
        <f t="shared" si="1"/>
        <v>6.2309999999999945</v>
      </c>
      <c r="U20" s="53">
        <f t="shared" si="1"/>
        <v>6.325000000000003</v>
      </c>
      <c r="V20" s="53">
        <f t="shared" si="1"/>
        <v>6.415000000000006</v>
      </c>
      <c r="W20" s="53">
        <f t="shared" si="1"/>
        <v>6.501000000000005</v>
      </c>
      <c r="X20" s="53">
        <f t="shared" si="1"/>
        <v>6.584000000000003</v>
      </c>
      <c r="Y20" s="53">
        <f t="shared" si="2"/>
        <v>6.6640000000000015</v>
      </c>
      <c r="Z20" s="53">
        <f t="shared" si="2"/>
        <v>6.741</v>
      </c>
      <c r="AA20" s="53">
        <f t="shared" si="2"/>
        <v>6.814999999999998</v>
      </c>
      <c r="AB20" s="53">
        <f t="shared" si="2"/>
        <v>6.888000000000005</v>
      </c>
      <c r="AC20" s="53">
        <f t="shared" si="2"/>
        <v>6.957999999999998</v>
      </c>
      <c r="AD20" s="53">
        <f t="shared" si="2"/>
        <v>7.0930000000000035</v>
      </c>
      <c r="AE20" s="53">
        <f t="shared" si="2"/>
        <v>7.293000000000006</v>
      </c>
      <c r="AF20" s="53">
        <f t="shared" si="2"/>
        <v>7.929000000000002</v>
      </c>
      <c r="AG20" s="53">
        <f t="shared" si="2"/>
        <v>8.376000000000005</v>
      </c>
      <c r="AH20" s="53">
        <f t="shared" si="2"/>
        <v>8.780000000000001</v>
      </c>
    </row>
    <row r="21" spans="1:34" ht="12.75">
      <c r="A21" s="45"/>
      <c r="C21" s="45">
        <v>33.83</v>
      </c>
      <c r="D21" s="45">
        <v>90.79</v>
      </c>
      <c r="E21" s="53">
        <f t="shared" si="0"/>
        <v>2.688999999999993</v>
      </c>
      <c r="F21" s="53">
        <f t="shared" si="0"/>
        <v>2.9739999999999895</v>
      </c>
      <c r="G21" s="53">
        <f t="shared" si="0"/>
        <v>3.5509999999999877</v>
      </c>
      <c r="H21" s="53">
        <f t="shared" si="0"/>
        <v>3.8840000000000003</v>
      </c>
      <c r="I21" s="53">
        <f t="shared" si="0"/>
        <v>4.143999999999991</v>
      </c>
      <c r="J21" s="53">
        <f t="shared" si="0"/>
        <v>4.350999999999999</v>
      </c>
      <c r="K21" s="53">
        <f t="shared" si="0"/>
        <v>4.525999999999996</v>
      </c>
      <c r="L21" s="53">
        <f t="shared" si="0"/>
        <v>4.702999999999989</v>
      </c>
      <c r="M21" s="53">
        <f t="shared" si="0"/>
        <v>5.003</v>
      </c>
      <c r="N21" s="53">
        <f t="shared" si="0"/>
        <v>5.147999999999996</v>
      </c>
      <c r="O21" s="53">
        <f t="shared" si="1"/>
        <v>5.280999999999992</v>
      </c>
      <c r="P21" s="53">
        <f t="shared" si="1"/>
        <v>5.404999999999987</v>
      </c>
      <c r="Q21" s="53">
        <f t="shared" si="1"/>
        <v>5.521000000000001</v>
      </c>
      <c r="R21" s="53">
        <f t="shared" si="1"/>
        <v>5.6299999999999955</v>
      </c>
      <c r="S21" s="53">
        <f t="shared" si="1"/>
        <v>5.73299999999999</v>
      </c>
      <c r="T21" s="53">
        <f t="shared" si="1"/>
        <v>5.830999999999989</v>
      </c>
      <c r="U21" s="53">
        <f t="shared" si="1"/>
        <v>5.924999999999997</v>
      </c>
      <c r="V21" s="53">
        <f t="shared" si="1"/>
        <v>6.015000000000001</v>
      </c>
      <c r="W21" s="53">
        <f t="shared" si="1"/>
        <v>6.100999999999999</v>
      </c>
      <c r="X21" s="53">
        <f t="shared" si="1"/>
        <v>6.1839999999999975</v>
      </c>
      <c r="Y21" s="53">
        <f t="shared" si="2"/>
        <v>6.263999999999996</v>
      </c>
      <c r="Z21" s="53">
        <f t="shared" si="2"/>
        <v>6.340999999999994</v>
      </c>
      <c r="AA21" s="53">
        <f t="shared" si="2"/>
        <v>6.414999999999992</v>
      </c>
      <c r="AB21" s="53">
        <f t="shared" si="2"/>
        <v>6.4879999999999995</v>
      </c>
      <c r="AC21" s="53">
        <f t="shared" si="2"/>
        <v>6.557999999999993</v>
      </c>
      <c r="AD21" s="53">
        <f t="shared" si="2"/>
        <v>6.692999999999998</v>
      </c>
      <c r="AE21" s="53">
        <f t="shared" si="2"/>
        <v>6.893000000000001</v>
      </c>
      <c r="AF21" s="53">
        <f t="shared" si="2"/>
        <v>7.528999999999996</v>
      </c>
      <c r="AG21" s="53">
        <f t="shared" si="2"/>
        <v>7.975999999999999</v>
      </c>
      <c r="AH21" s="53">
        <f t="shared" si="2"/>
        <v>8.379999999999995</v>
      </c>
    </row>
    <row r="22" spans="1:34" ht="12.75">
      <c r="A22" s="45"/>
      <c r="C22" s="45">
        <v>34</v>
      </c>
      <c r="D22" s="45">
        <v>90.9</v>
      </c>
      <c r="E22" s="53">
        <f t="shared" si="0"/>
        <v>2.5789999999999935</v>
      </c>
      <c r="F22" s="53">
        <f t="shared" si="0"/>
        <v>2.86399999999999</v>
      </c>
      <c r="G22" s="53">
        <f t="shared" si="0"/>
        <v>3.4409999999999883</v>
      </c>
      <c r="H22" s="53">
        <f t="shared" si="0"/>
        <v>3.774000000000001</v>
      </c>
      <c r="I22" s="53">
        <f t="shared" si="0"/>
        <v>4.033999999999992</v>
      </c>
      <c r="J22" s="53">
        <f t="shared" si="0"/>
        <v>4.241</v>
      </c>
      <c r="K22" s="53">
        <f t="shared" si="0"/>
        <v>4.415999999999997</v>
      </c>
      <c r="L22" s="53">
        <f t="shared" si="0"/>
        <v>4.592999999999989</v>
      </c>
      <c r="M22" s="53">
        <f t="shared" si="0"/>
        <v>4.893000000000001</v>
      </c>
      <c r="N22" s="53">
        <f t="shared" si="0"/>
        <v>5.037999999999997</v>
      </c>
      <c r="O22" s="53">
        <f t="shared" si="1"/>
        <v>5.170999999999992</v>
      </c>
      <c r="P22" s="53">
        <f t="shared" si="1"/>
        <v>5.2949999999999875</v>
      </c>
      <c r="Q22" s="53">
        <f t="shared" si="1"/>
        <v>5.411000000000001</v>
      </c>
      <c r="R22" s="53">
        <f t="shared" si="1"/>
        <v>5.519999999999996</v>
      </c>
      <c r="S22" s="53">
        <f t="shared" si="1"/>
        <v>5.6229999999999905</v>
      </c>
      <c r="T22" s="53">
        <f t="shared" si="1"/>
        <v>5.720999999999989</v>
      </c>
      <c r="U22" s="53">
        <f t="shared" si="1"/>
        <v>5.814999999999998</v>
      </c>
      <c r="V22" s="53">
        <f t="shared" si="1"/>
        <v>5.905000000000001</v>
      </c>
      <c r="W22" s="53">
        <f t="shared" si="1"/>
        <v>5.991</v>
      </c>
      <c r="X22" s="53">
        <f t="shared" si="1"/>
        <v>6.073999999999998</v>
      </c>
      <c r="Y22" s="53">
        <f t="shared" si="2"/>
        <v>6.153999999999996</v>
      </c>
      <c r="Z22" s="53">
        <f t="shared" si="2"/>
        <v>6.2309999999999945</v>
      </c>
      <c r="AA22" s="53">
        <f t="shared" si="2"/>
        <v>6.304999999999993</v>
      </c>
      <c r="AB22" s="53">
        <f t="shared" si="2"/>
        <v>6.378</v>
      </c>
      <c r="AC22" s="53">
        <f t="shared" si="2"/>
        <v>6.447999999999993</v>
      </c>
      <c r="AD22" s="53">
        <f t="shared" si="2"/>
        <v>6.582999999999998</v>
      </c>
      <c r="AE22" s="53">
        <f t="shared" si="2"/>
        <v>6.783000000000001</v>
      </c>
      <c r="AF22" s="53">
        <f t="shared" si="2"/>
        <v>7.418999999999997</v>
      </c>
      <c r="AG22" s="53">
        <f t="shared" si="2"/>
        <v>7.866</v>
      </c>
      <c r="AH22" s="53">
        <f t="shared" si="2"/>
        <v>8.269999999999996</v>
      </c>
    </row>
    <row r="23" spans="1:34" ht="12.75">
      <c r="A23" s="45"/>
      <c r="C23" s="45">
        <v>35.75</v>
      </c>
      <c r="D23" s="45">
        <v>92.01</v>
      </c>
      <c r="E23" s="53">
        <f t="shared" si="0"/>
        <v>1.468999999999994</v>
      </c>
      <c r="F23" s="53">
        <f t="shared" si="0"/>
        <v>1.7539999999999907</v>
      </c>
      <c r="G23" s="53">
        <f t="shared" si="0"/>
        <v>2.330999999999989</v>
      </c>
      <c r="H23" s="53">
        <f t="shared" si="0"/>
        <v>2.6640000000000015</v>
      </c>
      <c r="I23" s="53">
        <f t="shared" si="0"/>
        <v>2.9239999999999924</v>
      </c>
      <c r="J23" s="53">
        <f t="shared" si="0"/>
        <v>3.1310000000000002</v>
      </c>
      <c r="K23" s="53">
        <f t="shared" si="0"/>
        <v>3.3059999999999974</v>
      </c>
      <c r="L23" s="53">
        <f t="shared" si="0"/>
        <v>3.48299999999999</v>
      </c>
      <c r="M23" s="53">
        <f t="shared" si="0"/>
        <v>3.7830000000000013</v>
      </c>
      <c r="N23" s="53">
        <f t="shared" si="0"/>
        <v>3.9279999999999973</v>
      </c>
      <c r="O23" s="53">
        <f t="shared" si="1"/>
        <v>4.060999999999993</v>
      </c>
      <c r="P23" s="53">
        <f t="shared" si="1"/>
        <v>4.184999999999988</v>
      </c>
      <c r="Q23" s="53">
        <f t="shared" si="1"/>
        <v>4.301000000000002</v>
      </c>
      <c r="R23" s="53">
        <f t="shared" si="1"/>
        <v>4.409999999999997</v>
      </c>
      <c r="S23" s="53">
        <f t="shared" si="1"/>
        <v>4.512999999999991</v>
      </c>
      <c r="T23" s="53">
        <f t="shared" si="1"/>
        <v>4.61099999999999</v>
      </c>
      <c r="U23" s="53">
        <f t="shared" si="1"/>
        <v>4.704999999999998</v>
      </c>
      <c r="V23" s="53">
        <f t="shared" si="1"/>
        <v>4.795000000000002</v>
      </c>
      <c r="W23" s="53">
        <f t="shared" si="1"/>
        <v>4.881</v>
      </c>
      <c r="X23" s="53">
        <f t="shared" si="1"/>
        <v>4.963999999999999</v>
      </c>
      <c r="Y23" s="53">
        <f t="shared" si="2"/>
        <v>5.043999999999997</v>
      </c>
      <c r="Z23" s="53">
        <f t="shared" si="2"/>
        <v>5.120999999999995</v>
      </c>
      <c r="AA23" s="53">
        <f t="shared" si="2"/>
        <v>5.194999999999993</v>
      </c>
      <c r="AB23" s="53">
        <f t="shared" si="2"/>
        <v>5.268000000000001</v>
      </c>
      <c r="AC23" s="53">
        <f t="shared" si="2"/>
        <v>5.337999999999994</v>
      </c>
      <c r="AD23" s="53">
        <f t="shared" si="2"/>
        <v>5.472999999999999</v>
      </c>
      <c r="AE23" s="53">
        <f t="shared" si="2"/>
        <v>5.673000000000002</v>
      </c>
      <c r="AF23" s="53">
        <f t="shared" si="2"/>
        <v>6.3089999999999975</v>
      </c>
      <c r="AG23" s="53">
        <f t="shared" si="2"/>
        <v>6.756</v>
      </c>
      <c r="AH23" s="53">
        <f t="shared" si="2"/>
        <v>7.159999999999997</v>
      </c>
    </row>
    <row r="24" spans="1:34" ht="12.75">
      <c r="A24" s="45"/>
      <c r="C24" s="45">
        <v>36.75</v>
      </c>
      <c r="D24" s="45">
        <v>91.35</v>
      </c>
      <c r="E24" s="53">
        <f aca="true" t="shared" si="3" ref="E24:N33">IF(E$2&lt;$D24,"",E$2-$D24)</f>
        <v>2.129000000000005</v>
      </c>
      <c r="F24" s="53">
        <f t="shared" si="3"/>
        <v>2.4140000000000015</v>
      </c>
      <c r="G24" s="53">
        <f t="shared" si="3"/>
        <v>2.9909999999999997</v>
      </c>
      <c r="H24" s="53">
        <f t="shared" si="3"/>
        <v>3.3240000000000123</v>
      </c>
      <c r="I24" s="53">
        <f t="shared" si="3"/>
        <v>3.584000000000003</v>
      </c>
      <c r="J24" s="53">
        <f t="shared" si="3"/>
        <v>3.791000000000011</v>
      </c>
      <c r="K24" s="53">
        <f t="shared" si="3"/>
        <v>3.966000000000008</v>
      </c>
      <c r="L24" s="53">
        <f t="shared" si="3"/>
        <v>4.143000000000001</v>
      </c>
      <c r="M24" s="53">
        <f t="shared" si="3"/>
        <v>4.443000000000012</v>
      </c>
      <c r="N24" s="53">
        <f t="shared" si="3"/>
        <v>4.588000000000008</v>
      </c>
      <c r="O24" s="53">
        <f aca="true" t="shared" si="4" ref="O24:X33">IF(O$2&lt;$D24,"",O$2-$D24)</f>
        <v>4.721000000000004</v>
      </c>
      <c r="P24" s="53">
        <f t="shared" si="4"/>
        <v>4.844999999999999</v>
      </c>
      <c r="Q24" s="53">
        <f t="shared" si="4"/>
        <v>4.961000000000013</v>
      </c>
      <c r="R24" s="53">
        <f t="shared" si="4"/>
        <v>5.070000000000007</v>
      </c>
      <c r="S24" s="53">
        <f t="shared" si="4"/>
        <v>5.173000000000002</v>
      </c>
      <c r="T24" s="53">
        <f t="shared" si="4"/>
        <v>5.271000000000001</v>
      </c>
      <c r="U24" s="53">
        <f t="shared" si="4"/>
        <v>5.365000000000009</v>
      </c>
      <c r="V24" s="53">
        <f t="shared" si="4"/>
        <v>5.4550000000000125</v>
      </c>
      <c r="W24" s="53">
        <f t="shared" si="4"/>
        <v>5.541000000000011</v>
      </c>
      <c r="X24" s="53">
        <f t="shared" si="4"/>
        <v>5.624000000000009</v>
      </c>
      <c r="Y24" s="53">
        <f aca="true" t="shared" si="5" ref="Y24:AH33">IF(Y$2&lt;$D24,"",Y$2-$D24)</f>
        <v>5.704000000000008</v>
      </c>
      <c r="Z24" s="53">
        <f t="shared" si="5"/>
        <v>5.781000000000006</v>
      </c>
      <c r="AA24" s="53">
        <f t="shared" si="5"/>
        <v>5.855000000000004</v>
      </c>
      <c r="AB24" s="53">
        <f t="shared" si="5"/>
        <v>5.9280000000000115</v>
      </c>
      <c r="AC24" s="53">
        <f t="shared" si="5"/>
        <v>5.998000000000005</v>
      </c>
      <c r="AD24" s="53">
        <f t="shared" si="5"/>
        <v>6.13300000000001</v>
      </c>
      <c r="AE24" s="53">
        <f t="shared" si="5"/>
        <v>6.333000000000013</v>
      </c>
      <c r="AF24" s="53">
        <f t="shared" si="5"/>
        <v>6.969000000000008</v>
      </c>
      <c r="AG24" s="53">
        <f t="shared" si="5"/>
        <v>7.416000000000011</v>
      </c>
      <c r="AH24" s="53">
        <f t="shared" si="5"/>
        <v>7.820000000000007</v>
      </c>
    </row>
    <row r="25" spans="1:34" ht="12.75">
      <c r="A25" s="45"/>
      <c r="C25" s="45">
        <v>39</v>
      </c>
      <c r="D25" s="45">
        <v>91.16</v>
      </c>
      <c r="E25" s="53">
        <f t="shared" si="3"/>
        <v>2.3190000000000026</v>
      </c>
      <c r="F25" s="53">
        <f t="shared" si="3"/>
        <v>2.603999999999999</v>
      </c>
      <c r="G25" s="53">
        <f t="shared" si="3"/>
        <v>3.1809999999999974</v>
      </c>
      <c r="H25" s="53">
        <f t="shared" si="3"/>
        <v>3.51400000000001</v>
      </c>
      <c r="I25" s="53">
        <f t="shared" si="3"/>
        <v>3.774000000000001</v>
      </c>
      <c r="J25" s="53">
        <f t="shared" si="3"/>
        <v>3.9810000000000088</v>
      </c>
      <c r="K25" s="53">
        <f t="shared" si="3"/>
        <v>4.156000000000006</v>
      </c>
      <c r="L25" s="53">
        <f t="shared" si="3"/>
        <v>4.332999999999998</v>
      </c>
      <c r="M25" s="53">
        <f t="shared" si="3"/>
        <v>4.63300000000001</v>
      </c>
      <c r="N25" s="53">
        <f t="shared" si="3"/>
        <v>4.778000000000006</v>
      </c>
      <c r="O25" s="53">
        <f t="shared" si="4"/>
        <v>4.911000000000001</v>
      </c>
      <c r="P25" s="53">
        <f t="shared" si="4"/>
        <v>5.034999999999997</v>
      </c>
      <c r="Q25" s="53">
        <f t="shared" si="4"/>
        <v>5.1510000000000105</v>
      </c>
      <c r="R25" s="53">
        <f t="shared" si="4"/>
        <v>5.260000000000005</v>
      </c>
      <c r="S25" s="53">
        <f t="shared" si="4"/>
        <v>5.3629999999999995</v>
      </c>
      <c r="T25" s="53">
        <f t="shared" si="4"/>
        <v>5.4609999999999985</v>
      </c>
      <c r="U25" s="53">
        <f t="shared" si="4"/>
        <v>5.555000000000007</v>
      </c>
      <c r="V25" s="53">
        <f t="shared" si="4"/>
        <v>5.64500000000001</v>
      </c>
      <c r="W25" s="53">
        <f t="shared" si="4"/>
        <v>5.731000000000009</v>
      </c>
      <c r="X25" s="53">
        <f t="shared" si="4"/>
        <v>5.814000000000007</v>
      </c>
      <c r="Y25" s="53">
        <f t="shared" si="5"/>
        <v>5.8940000000000055</v>
      </c>
      <c r="Z25" s="53">
        <f t="shared" si="5"/>
        <v>5.971000000000004</v>
      </c>
      <c r="AA25" s="53">
        <f t="shared" si="5"/>
        <v>6.045000000000002</v>
      </c>
      <c r="AB25" s="53">
        <f t="shared" si="5"/>
        <v>6.118000000000009</v>
      </c>
      <c r="AC25" s="53">
        <f t="shared" si="5"/>
        <v>6.188000000000002</v>
      </c>
      <c r="AD25" s="53">
        <f t="shared" si="5"/>
        <v>6.3230000000000075</v>
      </c>
      <c r="AE25" s="53">
        <f t="shared" si="5"/>
        <v>6.52300000000001</v>
      </c>
      <c r="AF25" s="53">
        <f t="shared" si="5"/>
        <v>7.159000000000006</v>
      </c>
      <c r="AG25" s="53">
        <f t="shared" si="5"/>
        <v>7.606000000000009</v>
      </c>
      <c r="AH25" s="53">
        <f t="shared" si="5"/>
        <v>8.010000000000005</v>
      </c>
    </row>
    <row r="26" spans="1:34" ht="12.75">
      <c r="A26" s="45"/>
      <c r="C26" s="45">
        <v>41.33</v>
      </c>
      <c r="D26" s="45">
        <v>90.4</v>
      </c>
      <c r="E26" s="53">
        <f t="shared" si="3"/>
        <v>3.0789999999999935</v>
      </c>
      <c r="F26" s="53">
        <f t="shared" si="3"/>
        <v>3.36399999999999</v>
      </c>
      <c r="G26" s="53">
        <f t="shared" si="3"/>
        <v>3.9409999999999883</v>
      </c>
      <c r="H26" s="53">
        <f t="shared" si="3"/>
        <v>4.274000000000001</v>
      </c>
      <c r="I26" s="53">
        <f t="shared" si="3"/>
        <v>4.533999999999992</v>
      </c>
      <c r="J26" s="53">
        <f t="shared" si="3"/>
        <v>4.741</v>
      </c>
      <c r="K26" s="53">
        <f t="shared" si="3"/>
        <v>4.915999999999997</v>
      </c>
      <c r="L26" s="53">
        <f t="shared" si="3"/>
        <v>5.092999999999989</v>
      </c>
      <c r="M26" s="53">
        <f t="shared" si="3"/>
        <v>5.393000000000001</v>
      </c>
      <c r="N26" s="53">
        <f t="shared" si="3"/>
        <v>5.537999999999997</v>
      </c>
      <c r="O26" s="53">
        <f t="shared" si="4"/>
        <v>5.670999999999992</v>
      </c>
      <c r="P26" s="53">
        <f t="shared" si="4"/>
        <v>5.7949999999999875</v>
      </c>
      <c r="Q26" s="53">
        <f t="shared" si="4"/>
        <v>5.911000000000001</v>
      </c>
      <c r="R26" s="53">
        <f t="shared" si="4"/>
        <v>6.019999999999996</v>
      </c>
      <c r="S26" s="53">
        <f t="shared" si="4"/>
        <v>6.1229999999999905</v>
      </c>
      <c r="T26" s="53">
        <f t="shared" si="4"/>
        <v>6.220999999999989</v>
      </c>
      <c r="U26" s="53">
        <f t="shared" si="4"/>
        <v>6.314999999999998</v>
      </c>
      <c r="V26" s="53">
        <f t="shared" si="4"/>
        <v>6.405000000000001</v>
      </c>
      <c r="W26" s="53">
        <f t="shared" si="4"/>
        <v>6.491</v>
      </c>
      <c r="X26" s="53">
        <f t="shared" si="4"/>
        <v>6.573999999999998</v>
      </c>
      <c r="Y26" s="53">
        <f t="shared" si="5"/>
        <v>6.653999999999996</v>
      </c>
      <c r="Z26" s="53">
        <f t="shared" si="5"/>
        <v>6.7309999999999945</v>
      </c>
      <c r="AA26" s="53">
        <f t="shared" si="5"/>
        <v>6.804999999999993</v>
      </c>
      <c r="AB26" s="53">
        <f t="shared" si="5"/>
        <v>6.878</v>
      </c>
      <c r="AC26" s="53">
        <f t="shared" si="5"/>
        <v>6.947999999999993</v>
      </c>
      <c r="AD26" s="53">
        <f t="shared" si="5"/>
        <v>7.082999999999998</v>
      </c>
      <c r="AE26" s="53">
        <f t="shared" si="5"/>
        <v>7.283000000000001</v>
      </c>
      <c r="AF26" s="53">
        <f t="shared" si="5"/>
        <v>7.918999999999997</v>
      </c>
      <c r="AG26" s="53">
        <f t="shared" si="5"/>
        <v>8.366</v>
      </c>
      <c r="AH26" s="53">
        <f t="shared" si="5"/>
        <v>8.769999999999996</v>
      </c>
    </row>
    <row r="27" spans="1:34" ht="12.75">
      <c r="A27" s="45"/>
      <c r="C27" s="45">
        <v>43.667</v>
      </c>
      <c r="D27" s="45">
        <v>91.16</v>
      </c>
      <c r="E27" s="53">
        <f t="shared" si="3"/>
        <v>2.3190000000000026</v>
      </c>
      <c r="F27" s="53">
        <f t="shared" si="3"/>
        <v>2.603999999999999</v>
      </c>
      <c r="G27" s="53">
        <f t="shared" si="3"/>
        <v>3.1809999999999974</v>
      </c>
      <c r="H27" s="53">
        <f t="shared" si="3"/>
        <v>3.51400000000001</v>
      </c>
      <c r="I27" s="53">
        <f t="shared" si="3"/>
        <v>3.774000000000001</v>
      </c>
      <c r="J27" s="53">
        <f t="shared" si="3"/>
        <v>3.9810000000000088</v>
      </c>
      <c r="K27" s="53">
        <f t="shared" si="3"/>
        <v>4.156000000000006</v>
      </c>
      <c r="L27" s="53">
        <f t="shared" si="3"/>
        <v>4.332999999999998</v>
      </c>
      <c r="M27" s="53">
        <f t="shared" si="3"/>
        <v>4.63300000000001</v>
      </c>
      <c r="N27" s="53">
        <f t="shared" si="3"/>
        <v>4.778000000000006</v>
      </c>
      <c r="O27" s="53">
        <f t="shared" si="4"/>
        <v>4.911000000000001</v>
      </c>
      <c r="P27" s="53">
        <f t="shared" si="4"/>
        <v>5.034999999999997</v>
      </c>
      <c r="Q27" s="53">
        <f t="shared" si="4"/>
        <v>5.1510000000000105</v>
      </c>
      <c r="R27" s="53">
        <f t="shared" si="4"/>
        <v>5.260000000000005</v>
      </c>
      <c r="S27" s="53">
        <f t="shared" si="4"/>
        <v>5.3629999999999995</v>
      </c>
      <c r="T27" s="53">
        <f t="shared" si="4"/>
        <v>5.4609999999999985</v>
      </c>
      <c r="U27" s="53">
        <f t="shared" si="4"/>
        <v>5.555000000000007</v>
      </c>
      <c r="V27" s="53">
        <f t="shared" si="4"/>
        <v>5.64500000000001</v>
      </c>
      <c r="W27" s="53">
        <f t="shared" si="4"/>
        <v>5.731000000000009</v>
      </c>
      <c r="X27" s="53">
        <f t="shared" si="4"/>
        <v>5.814000000000007</v>
      </c>
      <c r="Y27" s="53">
        <f t="shared" si="5"/>
        <v>5.8940000000000055</v>
      </c>
      <c r="Z27" s="53">
        <f t="shared" si="5"/>
        <v>5.971000000000004</v>
      </c>
      <c r="AA27" s="53">
        <f t="shared" si="5"/>
        <v>6.045000000000002</v>
      </c>
      <c r="AB27" s="53">
        <f t="shared" si="5"/>
        <v>6.118000000000009</v>
      </c>
      <c r="AC27" s="53">
        <f t="shared" si="5"/>
        <v>6.188000000000002</v>
      </c>
      <c r="AD27" s="53">
        <f t="shared" si="5"/>
        <v>6.3230000000000075</v>
      </c>
      <c r="AE27" s="53">
        <f t="shared" si="5"/>
        <v>6.52300000000001</v>
      </c>
      <c r="AF27" s="53">
        <f t="shared" si="5"/>
        <v>7.159000000000006</v>
      </c>
      <c r="AG27" s="53">
        <f t="shared" si="5"/>
        <v>7.606000000000009</v>
      </c>
      <c r="AH27" s="53">
        <f t="shared" si="5"/>
        <v>8.010000000000005</v>
      </c>
    </row>
    <row r="28" spans="1:34" ht="12.75">
      <c r="A28" s="45"/>
      <c r="C28" s="45">
        <v>45.75</v>
      </c>
      <c r="D28" s="45">
        <v>90.88</v>
      </c>
      <c r="E28" s="53">
        <f t="shared" si="3"/>
        <v>2.5990000000000038</v>
      </c>
      <c r="F28" s="53">
        <f t="shared" si="3"/>
        <v>2.8840000000000003</v>
      </c>
      <c r="G28" s="53">
        <f t="shared" si="3"/>
        <v>3.4609999999999985</v>
      </c>
      <c r="H28" s="53">
        <f t="shared" si="3"/>
        <v>3.794000000000011</v>
      </c>
      <c r="I28" s="53">
        <f t="shared" si="3"/>
        <v>4.054000000000002</v>
      </c>
      <c r="J28" s="53">
        <f t="shared" si="3"/>
        <v>4.26100000000001</v>
      </c>
      <c r="K28" s="53">
        <f t="shared" si="3"/>
        <v>4.436000000000007</v>
      </c>
      <c r="L28" s="53">
        <f t="shared" si="3"/>
        <v>4.6129999999999995</v>
      </c>
      <c r="M28" s="53">
        <f t="shared" si="3"/>
        <v>4.913000000000011</v>
      </c>
      <c r="N28" s="53">
        <f t="shared" si="3"/>
        <v>5.058000000000007</v>
      </c>
      <c r="O28" s="53">
        <f t="shared" si="4"/>
        <v>5.1910000000000025</v>
      </c>
      <c r="P28" s="53">
        <f t="shared" si="4"/>
        <v>5.314999999999998</v>
      </c>
      <c r="Q28" s="53">
        <f t="shared" si="4"/>
        <v>5.431000000000012</v>
      </c>
      <c r="R28" s="53">
        <f t="shared" si="4"/>
        <v>5.540000000000006</v>
      </c>
      <c r="S28" s="53">
        <f t="shared" si="4"/>
        <v>5.643000000000001</v>
      </c>
      <c r="T28" s="53">
        <f t="shared" si="4"/>
        <v>5.741</v>
      </c>
      <c r="U28" s="53">
        <f t="shared" si="4"/>
        <v>5.835000000000008</v>
      </c>
      <c r="V28" s="53">
        <f t="shared" si="4"/>
        <v>5.925000000000011</v>
      </c>
      <c r="W28" s="53">
        <f t="shared" si="4"/>
        <v>6.01100000000001</v>
      </c>
      <c r="X28" s="53">
        <f t="shared" si="4"/>
        <v>6.094000000000008</v>
      </c>
      <c r="Y28" s="53">
        <f t="shared" si="5"/>
        <v>6.174000000000007</v>
      </c>
      <c r="Z28" s="53">
        <f t="shared" si="5"/>
        <v>6.251000000000005</v>
      </c>
      <c r="AA28" s="53">
        <f t="shared" si="5"/>
        <v>6.325000000000003</v>
      </c>
      <c r="AB28" s="53">
        <f t="shared" si="5"/>
        <v>6.39800000000001</v>
      </c>
      <c r="AC28" s="53">
        <f t="shared" si="5"/>
        <v>6.4680000000000035</v>
      </c>
      <c r="AD28" s="53">
        <f t="shared" si="5"/>
        <v>6.603000000000009</v>
      </c>
      <c r="AE28" s="53">
        <f t="shared" si="5"/>
        <v>6.8030000000000115</v>
      </c>
      <c r="AF28" s="53">
        <f t="shared" si="5"/>
        <v>7.439000000000007</v>
      </c>
      <c r="AG28" s="53">
        <f t="shared" si="5"/>
        <v>7.88600000000001</v>
      </c>
      <c r="AH28" s="53">
        <f t="shared" si="5"/>
        <v>8.290000000000006</v>
      </c>
    </row>
    <row r="29" spans="1:34" ht="12.75">
      <c r="A29" s="45"/>
      <c r="C29" s="45">
        <v>48</v>
      </c>
      <c r="D29" s="45">
        <v>90.66</v>
      </c>
      <c r="E29" s="53">
        <f t="shared" si="3"/>
        <v>2.8190000000000026</v>
      </c>
      <c r="F29" s="53">
        <f t="shared" si="3"/>
        <v>3.103999999999999</v>
      </c>
      <c r="G29" s="53">
        <f t="shared" si="3"/>
        <v>3.6809999999999974</v>
      </c>
      <c r="H29" s="53">
        <f t="shared" si="3"/>
        <v>4.01400000000001</v>
      </c>
      <c r="I29" s="53">
        <f t="shared" si="3"/>
        <v>4.274000000000001</v>
      </c>
      <c r="J29" s="53">
        <f t="shared" si="3"/>
        <v>4.481000000000009</v>
      </c>
      <c r="K29" s="53">
        <f t="shared" si="3"/>
        <v>4.656000000000006</v>
      </c>
      <c r="L29" s="53">
        <f t="shared" si="3"/>
        <v>4.832999999999998</v>
      </c>
      <c r="M29" s="53">
        <f t="shared" si="3"/>
        <v>5.13300000000001</v>
      </c>
      <c r="N29" s="53">
        <f t="shared" si="3"/>
        <v>5.278000000000006</v>
      </c>
      <c r="O29" s="53">
        <f t="shared" si="4"/>
        <v>5.411000000000001</v>
      </c>
      <c r="P29" s="53">
        <f t="shared" si="4"/>
        <v>5.534999999999997</v>
      </c>
      <c r="Q29" s="53">
        <f t="shared" si="4"/>
        <v>5.6510000000000105</v>
      </c>
      <c r="R29" s="53">
        <f t="shared" si="4"/>
        <v>5.760000000000005</v>
      </c>
      <c r="S29" s="53">
        <f t="shared" si="4"/>
        <v>5.8629999999999995</v>
      </c>
      <c r="T29" s="53">
        <f t="shared" si="4"/>
        <v>5.9609999999999985</v>
      </c>
      <c r="U29" s="53">
        <f t="shared" si="4"/>
        <v>6.055000000000007</v>
      </c>
      <c r="V29" s="53">
        <f t="shared" si="4"/>
        <v>6.14500000000001</v>
      </c>
      <c r="W29" s="53">
        <f t="shared" si="4"/>
        <v>6.231000000000009</v>
      </c>
      <c r="X29" s="53">
        <f t="shared" si="4"/>
        <v>6.314000000000007</v>
      </c>
      <c r="Y29" s="53">
        <f t="shared" si="5"/>
        <v>6.3940000000000055</v>
      </c>
      <c r="Z29" s="53">
        <f t="shared" si="5"/>
        <v>6.471000000000004</v>
      </c>
      <c r="AA29" s="53">
        <f t="shared" si="5"/>
        <v>6.545000000000002</v>
      </c>
      <c r="AB29" s="53">
        <f t="shared" si="5"/>
        <v>6.618000000000009</v>
      </c>
      <c r="AC29" s="53">
        <f t="shared" si="5"/>
        <v>6.688000000000002</v>
      </c>
      <c r="AD29" s="53">
        <f t="shared" si="5"/>
        <v>6.8230000000000075</v>
      </c>
      <c r="AE29" s="53">
        <f t="shared" si="5"/>
        <v>7.02300000000001</v>
      </c>
      <c r="AF29" s="53">
        <f t="shared" si="5"/>
        <v>7.659000000000006</v>
      </c>
      <c r="AG29" s="53">
        <f t="shared" si="5"/>
        <v>8.106000000000009</v>
      </c>
      <c r="AH29" s="53">
        <f t="shared" si="5"/>
        <v>8.510000000000005</v>
      </c>
    </row>
    <row r="30" spans="1:34" ht="12.75">
      <c r="A30" s="45"/>
      <c r="C30" s="45">
        <v>50.417</v>
      </c>
      <c r="D30" s="45">
        <v>91.3</v>
      </c>
      <c r="E30" s="53">
        <f t="shared" si="3"/>
        <v>2.179000000000002</v>
      </c>
      <c r="F30" s="53">
        <f t="shared" si="3"/>
        <v>2.4639999999999986</v>
      </c>
      <c r="G30" s="53">
        <f t="shared" si="3"/>
        <v>3.040999999999997</v>
      </c>
      <c r="H30" s="53">
        <f t="shared" si="3"/>
        <v>3.3740000000000094</v>
      </c>
      <c r="I30" s="53">
        <f t="shared" si="3"/>
        <v>3.6340000000000003</v>
      </c>
      <c r="J30" s="53">
        <f t="shared" si="3"/>
        <v>3.841000000000008</v>
      </c>
      <c r="K30" s="53">
        <f t="shared" si="3"/>
        <v>4.016000000000005</v>
      </c>
      <c r="L30" s="53">
        <f t="shared" si="3"/>
        <v>4.192999999999998</v>
      </c>
      <c r="M30" s="53">
        <f t="shared" si="3"/>
        <v>4.493000000000009</v>
      </c>
      <c r="N30" s="53">
        <f t="shared" si="3"/>
        <v>4.638000000000005</v>
      </c>
      <c r="O30" s="53">
        <f t="shared" si="4"/>
        <v>4.771000000000001</v>
      </c>
      <c r="P30" s="53">
        <f t="shared" si="4"/>
        <v>4.894999999999996</v>
      </c>
      <c r="Q30" s="53">
        <f t="shared" si="4"/>
        <v>5.01100000000001</v>
      </c>
      <c r="R30" s="53">
        <f t="shared" si="4"/>
        <v>5.1200000000000045</v>
      </c>
      <c r="S30" s="53">
        <f t="shared" si="4"/>
        <v>5.222999999999999</v>
      </c>
      <c r="T30" s="53">
        <f t="shared" si="4"/>
        <v>5.320999999999998</v>
      </c>
      <c r="U30" s="53">
        <f t="shared" si="4"/>
        <v>5.415000000000006</v>
      </c>
      <c r="V30" s="53">
        <f t="shared" si="4"/>
        <v>5.50500000000001</v>
      </c>
      <c r="W30" s="53">
        <f t="shared" si="4"/>
        <v>5.591000000000008</v>
      </c>
      <c r="X30" s="53">
        <f t="shared" si="4"/>
        <v>5.674000000000007</v>
      </c>
      <c r="Y30" s="53">
        <f t="shared" si="5"/>
        <v>5.754000000000005</v>
      </c>
      <c r="Z30" s="53">
        <f t="shared" si="5"/>
        <v>5.831000000000003</v>
      </c>
      <c r="AA30" s="53">
        <f t="shared" si="5"/>
        <v>5.905000000000001</v>
      </c>
      <c r="AB30" s="53">
        <f t="shared" si="5"/>
        <v>5.978000000000009</v>
      </c>
      <c r="AC30" s="53">
        <f t="shared" si="5"/>
        <v>6.048000000000002</v>
      </c>
      <c r="AD30" s="53">
        <f t="shared" si="5"/>
        <v>6.183000000000007</v>
      </c>
      <c r="AE30" s="53">
        <f t="shared" si="5"/>
        <v>6.38300000000001</v>
      </c>
      <c r="AF30" s="53">
        <f t="shared" si="5"/>
        <v>7.0190000000000055</v>
      </c>
      <c r="AG30" s="53">
        <f t="shared" si="5"/>
        <v>7.466000000000008</v>
      </c>
      <c r="AH30" s="53">
        <f t="shared" si="5"/>
        <v>7.8700000000000045</v>
      </c>
    </row>
    <row r="31" spans="1:34" ht="12.75">
      <c r="A31" s="45"/>
      <c r="C31" s="45">
        <v>51.5</v>
      </c>
      <c r="D31" s="45">
        <v>92.29</v>
      </c>
      <c r="E31" s="53">
        <f t="shared" si="3"/>
        <v>1.188999999999993</v>
      </c>
      <c r="F31" s="53">
        <f t="shared" si="3"/>
        <v>1.4739999999999895</v>
      </c>
      <c r="G31" s="53">
        <f t="shared" si="3"/>
        <v>2.0509999999999877</v>
      </c>
      <c r="H31" s="53">
        <f t="shared" si="3"/>
        <v>2.3840000000000003</v>
      </c>
      <c r="I31" s="53">
        <f t="shared" si="3"/>
        <v>2.6439999999999912</v>
      </c>
      <c r="J31" s="53">
        <f t="shared" si="3"/>
        <v>2.850999999999999</v>
      </c>
      <c r="K31" s="53">
        <f t="shared" si="3"/>
        <v>3.0259999999999962</v>
      </c>
      <c r="L31" s="53">
        <f t="shared" si="3"/>
        <v>3.2029999999999887</v>
      </c>
      <c r="M31" s="53">
        <f t="shared" si="3"/>
        <v>3.503</v>
      </c>
      <c r="N31" s="53">
        <f t="shared" si="3"/>
        <v>3.647999999999996</v>
      </c>
      <c r="O31" s="53">
        <f t="shared" si="4"/>
        <v>3.7809999999999917</v>
      </c>
      <c r="P31" s="53">
        <f t="shared" si="4"/>
        <v>3.904999999999987</v>
      </c>
      <c r="Q31" s="53">
        <f t="shared" si="4"/>
        <v>4.021000000000001</v>
      </c>
      <c r="R31" s="53">
        <f t="shared" si="4"/>
        <v>4.1299999999999955</v>
      </c>
      <c r="S31" s="53">
        <f t="shared" si="4"/>
        <v>4.23299999999999</v>
      </c>
      <c r="T31" s="53">
        <f t="shared" si="4"/>
        <v>4.330999999999989</v>
      </c>
      <c r="U31" s="53">
        <f t="shared" si="4"/>
        <v>4.424999999999997</v>
      </c>
      <c r="V31" s="53">
        <f t="shared" si="4"/>
        <v>4.515000000000001</v>
      </c>
      <c r="W31" s="53">
        <f t="shared" si="4"/>
        <v>4.600999999999999</v>
      </c>
      <c r="X31" s="53">
        <f t="shared" si="4"/>
        <v>4.6839999999999975</v>
      </c>
      <c r="Y31" s="53">
        <f t="shared" si="5"/>
        <v>4.763999999999996</v>
      </c>
      <c r="Z31" s="53">
        <f t="shared" si="5"/>
        <v>4.840999999999994</v>
      </c>
      <c r="AA31" s="53">
        <f t="shared" si="5"/>
        <v>4.914999999999992</v>
      </c>
      <c r="AB31" s="53">
        <f t="shared" si="5"/>
        <v>4.9879999999999995</v>
      </c>
      <c r="AC31" s="53">
        <f t="shared" si="5"/>
        <v>5.057999999999993</v>
      </c>
      <c r="AD31" s="53">
        <f t="shared" si="5"/>
        <v>5.192999999999998</v>
      </c>
      <c r="AE31" s="53">
        <f t="shared" si="5"/>
        <v>5.393000000000001</v>
      </c>
      <c r="AF31" s="53">
        <f t="shared" si="5"/>
        <v>6.028999999999996</v>
      </c>
      <c r="AG31" s="53">
        <f t="shared" si="5"/>
        <v>6.475999999999999</v>
      </c>
      <c r="AH31" s="53">
        <f t="shared" si="5"/>
        <v>6.8799999999999955</v>
      </c>
    </row>
    <row r="32" spans="1:34" ht="12.75">
      <c r="A32" s="45"/>
      <c r="C32" s="45">
        <v>57.167</v>
      </c>
      <c r="D32" s="45">
        <v>92.42</v>
      </c>
      <c r="E32" s="53">
        <f t="shared" si="3"/>
        <v>1.0589999999999975</v>
      </c>
      <c r="F32" s="53">
        <f t="shared" si="3"/>
        <v>1.343999999999994</v>
      </c>
      <c r="G32" s="53">
        <f t="shared" si="3"/>
        <v>1.9209999999999923</v>
      </c>
      <c r="H32" s="53">
        <f t="shared" si="3"/>
        <v>2.254000000000005</v>
      </c>
      <c r="I32" s="53">
        <f t="shared" si="3"/>
        <v>2.513999999999996</v>
      </c>
      <c r="J32" s="53">
        <f t="shared" si="3"/>
        <v>2.7210000000000036</v>
      </c>
      <c r="K32" s="53">
        <f t="shared" si="3"/>
        <v>2.896000000000001</v>
      </c>
      <c r="L32" s="53">
        <f t="shared" si="3"/>
        <v>3.0729999999999933</v>
      </c>
      <c r="M32" s="53">
        <f t="shared" si="3"/>
        <v>3.3730000000000047</v>
      </c>
      <c r="N32" s="53">
        <f t="shared" si="3"/>
        <v>3.5180000000000007</v>
      </c>
      <c r="O32" s="53">
        <f t="shared" si="4"/>
        <v>3.6509999999999962</v>
      </c>
      <c r="P32" s="53">
        <f t="shared" si="4"/>
        <v>3.7749999999999915</v>
      </c>
      <c r="Q32" s="53">
        <f t="shared" si="4"/>
        <v>3.8910000000000053</v>
      </c>
      <c r="R32" s="53">
        <f t="shared" si="4"/>
        <v>4</v>
      </c>
      <c r="S32" s="53">
        <f t="shared" si="4"/>
        <v>4.102999999999994</v>
      </c>
      <c r="T32" s="53">
        <f t="shared" si="4"/>
        <v>4.200999999999993</v>
      </c>
      <c r="U32" s="53">
        <f t="shared" si="4"/>
        <v>4.295000000000002</v>
      </c>
      <c r="V32" s="53">
        <f t="shared" si="4"/>
        <v>4.385000000000005</v>
      </c>
      <c r="W32" s="53">
        <f t="shared" si="4"/>
        <v>4.471000000000004</v>
      </c>
      <c r="X32" s="53">
        <f t="shared" si="4"/>
        <v>4.554000000000002</v>
      </c>
      <c r="Y32" s="53">
        <f t="shared" si="5"/>
        <v>4.634</v>
      </c>
      <c r="Z32" s="53">
        <f t="shared" si="5"/>
        <v>4.7109999999999985</v>
      </c>
      <c r="AA32" s="53">
        <f t="shared" si="5"/>
        <v>4.784999999999997</v>
      </c>
      <c r="AB32" s="53">
        <f t="shared" si="5"/>
        <v>4.858000000000004</v>
      </c>
      <c r="AC32" s="53">
        <f t="shared" si="5"/>
        <v>4.927999999999997</v>
      </c>
      <c r="AD32" s="53">
        <f t="shared" si="5"/>
        <v>5.063000000000002</v>
      </c>
      <c r="AE32" s="53">
        <f t="shared" si="5"/>
        <v>5.263000000000005</v>
      </c>
      <c r="AF32" s="53">
        <f t="shared" si="5"/>
        <v>5.899000000000001</v>
      </c>
      <c r="AG32" s="53">
        <f t="shared" si="5"/>
        <v>6.346000000000004</v>
      </c>
      <c r="AH32" s="53">
        <f t="shared" si="5"/>
        <v>6.75</v>
      </c>
    </row>
    <row r="33" spans="1:34" ht="12.75">
      <c r="A33" s="45"/>
      <c r="C33" s="45">
        <v>62.917</v>
      </c>
      <c r="D33" s="45">
        <v>92.99</v>
      </c>
      <c r="E33" s="53">
        <f t="shared" si="3"/>
        <v>0.4890000000000043</v>
      </c>
      <c r="F33" s="53">
        <f t="shared" si="3"/>
        <v>0.7740000000000009</v>
      </c>
      <c r="G33" s="53">
        <f t="shared" si="3"/>
        <v>1.350999999999999</v>
      </c>
      <c r="H33" s="53">
        <f t="shared" si="3"/>
        <v>1.6840000000000117</v>
      </c>
      <c r="I33" s="53">
        <f t="shared" si="3"/>
        <v>1.9440000000000026</v>
      </c>
      <c r="J33" s="53">
        <f t="shared" si="3"/>
        <v>2.1510000000000105</v>
      </c>
      <c r="K33" s="53">
        <f t="shared" si="3"/>
        <v>2.3260000000000076</v>
      </c>
      <c r="L33" s="53">
        <f t="shared" si="3"/>
        <v>2.503</v>
      </c>
      <c r="M33" s="53">
        <f t="shared" si="3"/>
        <v>2.8030000000000115</v>
      </c>
      <c r="N33" s="53">
        <f t="shared" si="3"/>
        <v>2.9480000000000075</v>
      </c>
      <c r="O33" s="53">
        <f t="shared" si="4"/>
        <v>3.081000000000003</v>
      </c>
      <c r="P33" s="53">
        <f t="shared" si="4"/>
        <v>3.2049999999999983</v>
      </c>
      <c r="Q33" s="53">
        <f t="shared" si="4"/>
        <v>3.321000000000012</v>
      </c>
      <c r="R33" s="53">
        <f t="shared" si="4"/>
        <v>3.430000000000007</v>
      </c>
      <c r="S33" s="53">
        <f t="shared" si="4"/>
        <v>3.5330000000000013</v>
      </c>
      <c r="T33" s="53">
        <f t="shared" si="4"/>
        <v>3.6310000000000002</v>
      </c>
      <c r="U33" s="53">
        <f t="shared" si="4"/>
        <v>3.7250000000000085</v>
      </c>
      <c r="V33" s="53">
        <f t="shared" si="4"/>
        <v>3.815000000000012</v>
      </c>
      <c r="W33" s="53">
        <f t="shared" si="4"/>
        <v>3.9010000000000105</v>
      </c>
      <c r="X33" s="53">
        <f t="shared" si="4"/>
        <v>3.984000000000009</v>
      </c>
      <c r="Y33" s="53">
        <f t="shared" si="5"/>
        <v>4.064000000000007</v>
      </c>
      <c r="Z33" s="53">
        <f t="shared" si="5"/>
        <v>4.141000000000005</v>
      </c>
      <c r="AA33" s="53">
        <f t="shared" si="5"/>
        <v>4.215000000000003</v>
      </c>
      <c r="AB33" s="53">
        <f t="shared" si="5"/>
        <v>4.288000000000011</v>
      </c>
      <c r="AC33" s="53">
        <f t="shared" si="5"/>
        <v>4.358000000000004</v>
      </c>
      <c r="AD33" s="53">
        <f t="shared" si="5"/>
        <v>4.493000000000009</v>
      </c>
      <c r="AE33" s="53">
        <f t="shared" si="5"/>
        <v>4.693000000000012</v>
      </c>
      <c r="AF33" s="53">
        <f t="shared" si="5"/>
        <v>5.329000000000008</v>
      </c>
      <c r="AG33" s="53">
        <f t="shared" si="5"/>
        <v>5.7760000000000105</v>
      </c>
      <c r="AH33" s="53">
        <f t="shared" si="5"/>
        <v>6.180000000000007</v>
      </c>
    </row>
    <row r="34" spans="1:34" ht="12.75">
      <c r="A34" s="45"/>
      <c r="C34" s="45">
        <v>66</v>
      </c>
      <c r="D34" s="45">
        <v>93.64</v>
      </c>
      <c r="E34" s="53">
        <f aca="true" t="shared" si="6" ref="E34:N42">IF(E$2&lt;$D34,"",E$2-$D34)</f>
      </c>
      <c r="F34" s="53">
        <f t="shared" si="6"/>
        <v>0.12399999999999523</v>
      </c>
      <c r="G34" s="53">
        <f t="shared" si="6"/>
        <v>0.7009999999999934</v>
      </c>
      <c r="H34" s="53">
        <f t="shared" si="6"/>
        <v>1.034000000000006</v>
      </c>
      <c r="I34" s="53">
        <f t="shared" si="6"/>
        <v>1.293999999999997</v>
      </c>
      <c r="J34" s="53">
        <f t="shared" si="6"/>
        <v>1.5010000000000048</v>
      </c>
      <c r="K34" s="53">
        <f t="shared" si="6"/>
        <v>1.676000000000002</v>
      </c>
      <c r="L34" s="53">
        <f t="shared" si="6"/>
        <v>1.8529999999999944</v>
      </c>
      <c r="M34" s="53">
        <f t="shared" si="6"/>
        <v>2.153000000000006</v>
      </c>
      <c r="N34" s="53">
        <f t="shared" si="6"/>
        <v>2.298000000000002</v>
      </c>
      <c r="O34" s="53">
        <f aca="true" t="shared" si="7" ref="O34:X42">IF(O$2&lt;$D34,"",O$2-$D34)</f>
        <v>2.4309999999999974</v>
      </c>
      <c r="P34" s="53">
        <f t="shared" si="7"/>
        <v>2.5549999999999926</v>
      </c>
      <c r="Q34" s="53">
        <f t="shared" si="7"/>
        <v>2.6710000000000065</v>
      </c>
      <c r="R34" s="53">
        <f t="shared" si="7"/>
        <v>2.780000000000001</v>
      </c>
      <c r="S34" s="53">
        <f t="shared" si="7"/>
        <v>2.8829999999999956</v>
      </c>
      <c r="T34" s="53">
        <f t="shared" si="7"/>
        <v>2.9809999999999945</v>
      </c>
      <c r="U34" s="53">
        <f t="shared" si="7"/>
        <v>3.075000000000003</v>
      </c>
      <c r="V34" s="53">
        <f t="shared" si="7"/>
        <v>3.1650000000000063</v>
      </c>
      <c r="W34" s="53">
        <f t="shared" si="7"/>
        <v>3.2510000000000048</v>
      </c>
      <c r="X34" s="53">
        <f t="shared" si="7"/>
        <v>3.334000000000003</v>
      </c>
      <c r="Y34" s="53">
        <f aca="true" t="shared" si="8" ref="Y34:AI42">IF(Y$2&lt;$D34,"",Y$2-$D34)</f>
        <v>3.4140000000000015</v>
      </c>
      <c r="Z34" s="53">
        <f t="shared" si="8"/>
        <v>3.4909999999999997</v>
      </c>
      <c r="AA34" s="53">
        <f t="shared" si="8"/>
        <v>3.5649999999999977</v>
      </c>
      <c r="AB34" s="53">
        <f t="shared" si="8"/>
        <v>3.6380000000000052</v>
      </c>
      <c r="AC34" s="53">
        <f t="shared" si="8"/>
        <v>3.7079999999999984</v>
      </c>
      <c r="AD34" s="53">
        <f t="shared" si="8"/>
        <v>3.8430000000000035</v>
      </c>
      <c r="AE34" s="53">
        <f t="shared" si="8"/>
        <v>4.043000000000006</v>
      </c>
      <c r="AF34" s="53">
        <f t="shared" si="8"/>
        <v>4.679000000000002</v>
      </c>
      <c r="AG34" s="53">
        <f t="shared" si="8"/>
        <v>5.126000000000005</v>
      </c>
      <c r="AH34" s="53">
        <f t="shared" si="8"/>
        <v>5.530000000000001</v>
      </c>
    </row>
    <row r="35" spans="1:34" ht="12.75">
      <c r="A35" s="45"/>
      <c r="C35" s="45">
        <v>72.75</v>
      </c>
      <c r="D35" s="45">
        <v>94.16</v>
      </c>
      <c r="E35" s="53">
        <f t="shared" si="6"/>
      </c>
      <c r="F35" s="53">
        <f t="shared" si="6"/>
      </c>
      <c r="G35" s="53">
        <f t="shared" si="6"/>
        <v>0.18099999999999739</v>
      </c>
      <c r="H35" s="53">
        <f t="shared" si="6"/>
        <v>0.51400000000001</v>
      </c>
      <c r="I35" s="53">
        <f t="shared" si="6"/>
        <v>0.7740000000000009</v>
      </c>
      <c r="J35" s="53">
        <f t="shared" si="6"/>
        <v>0.9810000000000088</v>
      </c>
      <c r="K35" s="53">
        <f t="shared" si="6"/>
        <v>1.156000000000006</v>
      </c>
      <c r="L35" s="53">
        <f t="shared" si="6"/>
        <v>1.3329999999999984</v>
      </c>
      <c r="M35" s="53">
        <f t="shared" si="6"/>
        <v>1.6330000000000098</v>
      </c>
      <c r="N35" s="53">
        <f t="shared" si="6"/>
        <v>1.7780000000000058</v>
      </c>
      <c r="O35" s="53">
        <f t="shared" si="7"/>
        <v>1.9110000000000014</v>
      </c>
      <c r="P35" s="53">
        <f t="shared" si="7"/>
        <v>2.0349999999999966</v>
      </c>
      <c r="Q35" s="53">
        <f t="shared" si="7"/>
        <v>2.1510000000000105</v>
      </c>
      <c r="R35" s="53">
        <f t="shared" si="7"/>
        <v>2.260000000000005</v>
      </c>
      <c r="S35" s="53">
        <f t="shared" si="7"/>
        <v>2.3629999999999995</v>
      </c>
      <c r="T35" s="53">
        <f t="shared" si="7"/>
        <v>2.4609999999999985</v>
      </c>
      <c r="U35" s="53">
        <f t="shared" si="7"/>
        <v>2.555000000000007</v>
      </c>
      <c r="V35" s="53">
        <f t="shared" si="7"/>
        <v>2.6450000000000102</v>
      </c>
      <c r="W35" s="53">
        <f t="shared" si="7"/>
        <v>2.7310000000000088</v>
      </c>
      <c r="X35" s="53">
        <f t="shared" si="7"/>
        <v>2.814000000000007</v>
      </c>
      <c r="Y35" s="53">
        <f t="shared" si="8"/>
        <v>2.8940000000000055</v>
      </c>
      <c r="Z35" s="53">
        <f t="shared" si="8"/>
        <v>2.9710000000000036</v>
      </c>
      <c r="AA35" s="53">
        <f t="shared" si="8"/>
        <v>3.0450000000000017</v>
      </c>
      <c r="AB35" s="53">
        <f t="shared" si="8"/>
        <v>3.118000000000009</v>
      </c>
      <c r="AC35" s="53">
        <f t="shared" si="8"/>
        <v>3.1880000000000024</v>
      </c>
      <c r="AD35" s="53">
        <f t="shared" si="8"/>
        <v>3.3230000000000075</v>
      </c>
      <c r="AE35" s="53">
        <f t="shared" si="8"/>
        <v>3.5230000000000103</v>
      </c>
      <c r="AF35" s="53">
        <f t="shared" si="8"/>
        <v>4.159000000000006</v>
      </c>
      <c r="AG35" s="53">
        <f t="shared" si="8"/>
        <v>4.606000000000009</v>
      </c>
      <c r="AH35" s="53">
        <f t="shared" si="8"/>
        <v>5.010000000000005</v>
      </c>
    </row>
    <row r="36" spans="1:34" ht="12.75">
      <c r="A36" s="45"/>
      <c r="C36" s="45">
        <v>79.5</v>
      </c>
      <c r="D36" s="45">
        <v>95.29</v>
      </c>
      <c r="E36" s="53">
        <f t="shared" si="6"/>
      </c>
      <c r="F36" s="53">
        <f t="shared" si="6"/>
      </c>
      <c r="G36" s="53">
        <f t="shared" si="6"/>
      </c>
      <c r="H36" s="53">
        <f t="shared" si="6"/>
      </c>
      <c r="I36" s="53">
        <f t="shared" si="6"/>
      </c>
      <c r="J36" s="53">
        <f t="shared" si="6"/>
      </c>
      <c r="K36" s="53">
        <f t="shared" si="6"/>
        <v>0.02599999999999625</v>
      </c>
      <c r="L36" s="53">
        <f t="shared" si="6"/>
        <v>0.20299999999998875</v>
      </c>
      <c r="M36" s="53">
        <f t="shared" si="6"/>
        <v>0.5030000000000001</v>
      </c>
      <c r="N36" s="53">
        <f t="shared" si="6"/>
        <v>0.6479999999999961</v>
      </c>
      <c r="O36" s="53">
        <f t="shared" si="7"/>
        <v>0.7809999999999917</v>
      </c>
      <c r="P36" s="53">
        <f t="shared" si="7"/>
        <v>0.9049999999999869</v>
      </c>
      <c r="Q36" s="53">
        <f t="shared" si="7"/>
        <v>1.0210000000000008</v>
      </c>
      <c r="R36" s="53">
        <f t="shared" si="7"/>
        <v>1.1299999999999955</v>
      </c>
      <c r="S36" s="53">
        <f t="shared" si="7"/>
        <v>1.2329999999999899</v>
      </c>
      <c r="T36" s="53">
        <f t="shared" si="7"/>
        <v>1.3309999999999889</v>
      </c>
      <c r="U36" s="53">
        <f t="shared" si="7"/>
        <v>1.4249999999999972</v>
      </c>
      <c r="V36" s="53">
        <f t="shared" si="7"/>
        <v>1.5150000000000006</v>
      </c>
      <c r="W36" s="53">
        <f t="shared" si="7"/>
        <v>1.600999999999999</v>
      </c>
      <c r="X36" s="53">
        <f t="shared" si="7"/>
        <v>1.6839999999999975</v>
      </c>
      <c r="Y36" s="53">
        <f t="shared" si="8"/>
        <v>1.7639999999999958</v>
      </c>
      <c r="Z36" s="53">
        <f t="shared" si="8"/>
        <v>1.840999999999994</v>
      </c>
      <c r="AA36" s="53">
        <f t="shared" si="8"/>
        <v>1.914999999999992</v>
      </c>
      <c r="AB36" s="53">
        <f t="shared" si="8"/>
        <v>1.9879999999999995</v>
      </c>
      <c r="AC36" s="53">
        <f t="shared" si="8"/>
        <v>2.0579999999999927</v>
      </c>
      <c r="AD36" s="53">
        <f t="shared" si="8"/>
        <v>2.192999999999998</v>
      </c>
      <c r="AE36" s="53">
        <f t="shared" si="8"/>
        <v>2.3930000000000007</v>
      </c>
      <c r="AF36" s="53">
        <f t="shared" si="8"/>
        <v>3.0289999999999964</v>
      </c>
      <c r="AG36" s="53">
        <f t="shared" si="8"/>
        <v>3.475999999999999</v>
      </c>
      <c r="AH36" s="53">
        <f t="shared" si="8"/>
        <v>3.8799999999999955</v>
      </c>
    </row>
    <row r="37" spans="1:34" ht="12.75">
      <c r="A37" s="45"/>
      <c r="C37" s="45">
        <v>81.417</v>
      </c>
      <c r="D37" s="45">
        <v>96.05</v>
      </c>
      <c r="E37" s="53">
        <f t="shared" si="6"/>
      </c>
      <c r="F37" s="53">
        <f t="shared" si="6"/>
      </c>
      <c r="G37" s="53">
        <f t="shared" si="6"/>
      </c>
      <c r="H37" s="53">
        <f t="shared" si="6"/>
      </c>
      <c r="I37" s="53">
        <f t="shared" si="6"/>
      </c>
      <c r="J37" s="53">
        <f t="shared" si="6"/>
      </c>
      <c r="K37" s="53">
        <f t="shared" si="6"/>
      </c>
      <c r="L37" s="53">
        <f t="shared" si="6"/>
      </c>
      <c r="M37" s="53">
        <f t="shared" si="6"/>
      </c>
      <c r="N37" s="53">
        <f t="shared" si="6"/>
      </c>
      <c r="O37" s="53">
        <f t="shared" si="7"/>
        <v>0.021000000000000796</v>
      </c>
      <c r="P37" s="53">
        <f t="shared" si="7"/>
        <v>0.14499999999999602</v>
      </c>
      <c r="Q37" s="53">
        <f t="shared" si="7"/>
        <v>0.2610000000000099</v>
      </c>
      <c r="R37" s="53">
        <f t="shared" si="7"/>
        <v>0.37000000000000455</v>
      </c>
      <c r="S37" s="53">
        <f t="shared" si="7"/>
        <v>0.472999999999999</v>
      </c>
      <c r="T37" s="53">
        <f t="shared" si="7"/>
        <v>0.570999999999998</v>
      </c>
      <c r="U37" s="53">
        <f t="shared" si="7"/>
        <v>0.6650000000000063</v>
      </c>
      <c r="V37" s="53">
        <f t="shared" si="7"/>
        <v>0.7550000000000097</v>
      </c>
      <c r="W37" s="53">
        <f t="shared" si="7"/>
        <v>0.8410000000000082</v>
      </c>
      <c r="X37" s="53">
        <f t="shared" si="7"/>
        <v>0.9240000000000066</v>
      </c>
      <c r="Y37" s="53">
        <f t="shared" si="8"/>
        <v>1.0040000000000049</v>
      </c>
      <c r="Z37" s="53">
        <f t="shared" si="8"/>
        <v>1.081000000000003</v>
      </c>
      <c r="AA37" s="53">
        <f t="shared" si="8"/>
        <v>1.1550000000000011</v>
      </c>
      <c r="AB37" s="53">
        <f t="shared" si="8"/>
        <v>1.2280000000000086</v>
      </c>
      <c r="AC37" s="53">
        <f t="shared" si="8"/>
        <v>1.2980000000000018</v>
      </c>
      <c r="AD37" s="53">
        <f t="shared" si="8"/>
        <v>1.433000000000007</v>
      </c>
      <c r="AE37" s="53">
        <f t="shared" si="8"/>
        <v>1.6330000000000098</v>
      </c>
      <c r="AF37" s="53">
        <f t="shared" si="8"/>
        <v>2.2690000000000055</v>
      </c>
      <c r="AG37" s="53">
        <f t="shared" si="8"/>
        <v>2.716000000000008</v>
      </c>
      <c r="AH37" s="53">
        <f t="shared" si="8"/>
        <v>3.1200000000000045</v>
      </c>
    </row>
    <row r="38" spans="1:35" ht="12.75">
      <c r="A38" s="45"/>
      <c r="C38" s="45">
        <v>86.25</v>
      </c>
      <c r="D38" s="45">
        <v>96.8</v>
      </c>
      <c r="E38" s="53">
        <f t="shared" si="6"/>
      </c>
      <c r="F38" s="53">
        <f t="shared" si="6"/>
      </c>
      <c r="G38" s="53">
        <f t="shared" si="6"/>
      </c>
      <c r="H38" s="53">
        <f t="shared" si="6"/>
      </c>
      <c r="I38" s="53">
        <f t="shared" si="6"/>
      </c>
      <c r="J38" s="53">
        <f t="shared" si="6"/>
      </c>
      <c r="K38" s="53">
        <f t="shared" si="6"/>
      </c>
      <c r="L38" s="53">
        <f t="shared" si="6"/>
      </c>
      <c r="M38" s="53">
        <f t="shared" si="6"/>
      </c>
      <c r="N38" s="53">
        <f t="shared" si="6"/>
      </c>
      <c r="O38" s="53">
        <f t="shared" si="7"/>
      </c>
      <c r="P38" s="53">
        <f t="shared" si="7"/>
      </c>
      <c r="Q38" s="53">
        <f t="shared" si="7"/>
      </c>
      <c r="R38" s="53">
        <f t="shared" si="7"/>
      </c>
      <c r="S38" s="53">
        <f t="shared" si="7"/>
      </c>
      <c r="T38" s="53">
        <f t="shared" si="7"/>
      </c>
      <c r="U38" s="53">
        <f t="shared" si="7"/>
      </c>
      <c r="V38" s="53">
        <f t="shared" si="7"/>
        <v>0.005000000000009663</v>
      </c>
      <c r="W38" s="53">
        <f t="shared" si="7"/>
        <v>0.09100000000000819</v>
      </c>
      <c r="X38" s="53">
        <f t="shared" si="7"/>
        <v>0.1740000000000066</v>
      </c>
      <c r="Y38" s="53">
        <f t="shared" si="8"/>
        <v>0.2540000000000049</v>
      </c>
      <c r="Z38" s="53">
        <f t="shared" si="8"/>
        <v>0.33100000000000307</v>
      </c>
      <c r="AA38" s="53">
        <f t="shared" si="8"/>
        <v>0.40500000000000114</v>
      </c>
      <c r="AB38" s="53">
        <f t="shared" si="8"/>
        <v>0.47800000000000864</v>
      </c>
      <c r="AC38" s="53">
        <f t="shared" si="8"/>
        <v>0.5480000000000018</v>
      </c>
      <c r="AD38" s="53">
        <f t="shared" si="8"/>
        <v>0.6830000000000069</v>
      </c>
      <c r="AE38" s="53">
        <f t="shared" si="8"/>
        <v>0.8830000000000098</v>
      </c>
      <c r="AF38" s="53">
        <f t="shared" si="8"/>
        <v>1.5190000000000055</v>
      </c>
      <c r="AG38" s="53">
        <f t="shared" si="8"/>
        <v>1.9660000000000082</v>
      </c>
      <c r="AH38" s="53">
        <f t="shared" si="8"/>
        <v>2.3700000000000045</v>
      </c>
      <c r="AI38" s="53">
        <f t="shared" si="8"/>
      </c>
    </row>
    <row r="39" spans="1:35" ht="12.75">
      <c r="A39" s="45"/>
      <c r="C39" s="45">
        <v>94.33</v>
      </c>
      <c r="D39" s="45">
        <v>98.78</v>
      </c>
      <c r="E39" s="53">
        <f t="shared" si="6"/>
      </c>
      <c r="F39" s="53">
        <f t="shared" si="6"/>
      </c>
      <c r="G39" s="53">
        <f t="shared" si="6"/>
      </c>
      <c r="H39" s="53">
        <f t="shared" si="6"/>
      </c>
      <c r="I39" s="53">
        <f t="shared" si="6"/>
      </c>
      <c r="J39" s="53">
        <f t="shared" si="6"/>
      </c>
      <c r="K39" s="53">
        <f t="shared" si="6"/>
      </c>
      <c r="L39" s="53">
        <f t="shared" si="6"/>
      </c>
      <c r="M39" s="53">
        <f t="shared" si="6"/>
      </c>
      <c r="N39" s="53">
        <f t="shared" si="6"/>
      </c>
      <c r="O39" s="53">
        <f t="shared" si="7"/>
      </c>
      <c r="P39" s="53">
        <f t="shared" si="7"/>
      </c>
      <c r="Q39" s="53">
        <f t="shared" si="7"/>
      </c>
      <c r="R39" s="53">
        <f t="shared" si="7"/>
      </c>
      <c r="S39" s="53">
        <f t="shared" si="7"/>
      </c>
      <c r="T39" s="53">
        <f t="shared" si="7"/>
      </c>
      <c r="U39" s="53">
        <f t="shared" si="7"/>
      </c>
      <c r="V39" s="53">
        <f t="shared" si="7"/>
      </c>
      <c r="W39" s="53">
        <f t="shared" si="7"/>
      </c>
      <c r="X39" s="53">
        <f t="shared" si="7"/>
      </c>
      <c r="Y39" s="53">
        <f t="shared" si="8"/>
      </c>
      <c r="Z39" s="53">
        <f t="shared" si="8"/>
      </c>
      <c r="AA39" s="53">
        <f t="shared" si="8"/>
      </c>
      <c r="AB39" s="53">
        <f t="shared" si="8"/>
      </c>
      <c r="AC39" s="53">
        <f t="shared" si="8"/>
      </c>
      <c r="AD39" s="53">
        <f t="shared" si="8"/>
      </c>
      <c r="AE39" s="53">
        <f t="shared" si="8"/>
      </c>
      <c r="AF39" s="53">
        <f t="shared" si="8"/>
      </c>
      <c r="AG39" s="53">
        <f t="shared" si="8"/>
      </c>
      <c r="AH39" s="53">
        <f t="shared" si="8"/>
        <v>0.39000000000000057</v>
      </c>
      <c r="AI39" s="53">
        <f t="shared" si="8"/>
      </c>
    </row>
    <row r="40" spans="1:34" ht="12.75">
      <c r="A40" s="45"/>
      <c r="C40" s="45">
        <v>100</v>
      </c>
      <c r="D40" s="45">
        <v>99.1</v>
      </c>
      <c r="E40" s="53">
        <f t="shared" si="6"/>
      </c>
      <c r="F40" s="53">
        <f t="shared" si="6"/>
      </c>
      <c r="G40" s="53">
        <f t="shared" si="6"/>
      </c>
      <c r="H40" s="53">
        <f t="shared" si="6"/>
      </c>
      <c r="I40" s="53">
        <f t="shared" si="6"/>
      </c>
      <c r="J40" s="53">
        <f t="shared" si="6"/>
      </c>
      <c r="K40" s="53">
        <f t="shared" si="6"/>
      </c>
      <c r="L40" s="53">
        <f t="shared" si="6"/>
      </c>
      <c r="M40" s="53">
        <f t="shared" si="6"/>
      </c>
      <c r="N40" s="53">
        <f t="shared" si="6"/>
      </c>
      <c r="O40" s="53">
        <f t="shared" si="7"/>
      </c>
      <c r="P40" s="53">
        <f t="shared" si="7"/>
      </c>
      <c r="Q40" s="53">
        <f t="shared" si="7"/>
      </c>
      <c r="R40" s="53">
        <f t="shared" si="7"/>
      </c>
      <c r="S40" s="53">
        <f t="shared" si="7"/>
      </c>
      <c r="T40" s="53">
        <f t="shared" si="7"/>
      </c>
      <c r="U40" s="53">
        <f t="shared" si="7"/>
      </c>
      <c r="V40" s="53">
        <f t="shared" si="7"/>
      </c>
      <c r="W40" s="53">
        <f t="shared" si="7"/>
      </c>
      <c r="X40" s="53">
        <f t="shared" si="7"/>
      </c>
      <c r="Y40" s="53">
        <f t="shared" si="8"/>
      </c>
      <c r="Z40" s="53">
        <f t="shared" si="8"/>
      </c>
      <c r="AA40" s="53">
        <f t="shared" si="8"/>
      </c>
      <c r="AB40" s="53">
        <f t="shared" si="8"/>
      </c>
      <c r="AC40" s="53">
        <f t="shared" si="8"/>
      </c>
      <c r="AD40" s="53">
        <f t="shared" si="8"/>
      </c>
      <c r="AE40" s="53">
        <f t="shared" si="8"/>
      </c>
      <c r="AF40" s="53">
        <f t="shared" si="8"/>
      </c>
      <c r="AG40" s="53">
        <f t="shared" si="8"/>
      </c>
      <c r="AH40" s="53">
        <f t="shared" si="8"/>
        <v>0.07000000000000739</v>
      </c>
    </row>
    <row r="41" spans="1:34" ht="12.75">
      <c r="A41" s="45"/>
      <c r="C41" s="45">
        <v>105.33</v>
      </c>
      <c r="D41" s="45">
        <v>99.64</v>
      </c>
      <c r="E41" s="53">
        <f t="shared" si="6"/>
      </c>
      <c r="F41" s="53">
        <f t="shared" si="6"/>
      </c>
      <c r="G41" s="53">
        <f t="shared" si="6"/>
      </c>
      <c r="H41" s="53">
        <f t="shared" si="6"/>
      </c>
      <c r="I41" s="53">
        <f t="shared" si="6"/>
      </c>
      <c r="J41" s="53">
        <f t="shared" si="6"/>
      </c>
      <c r="K41" s="53">
        <f t="shared" si="6"/>
      </c>
      <c r="L41" s="53">
        <f t="shared" si="6"/>
      </c>
      <c r="M41" s="53">
        <f t="shared" si="6"/>
      </c>
      <c r="N41" s="53">
        <f t="shared" si="6"/>
      </c>
      <c r="O41" s="53">
        <f t="shared" si="7"/>
      </c>
      <c r="P41" s="53">
        <f t="shared" si="7"/>
      </c>
      <c r="Q41" s="53">
        <f t="shared" si="7"/>
      </c>
      <c r="R41" s="53">
        <f t="shared" si="7"/>
      </c>
      <c r="S41" s="53">
        <f t="shared" si="7"/>
      </c>
      <c r="T41" s="53">
        <f t="shared" si="7"/>
      </c>
      <c r="U41" s="53">
        <f t="shared" si="7"/>
      </c>
      <c r="V41" s="53">
        <f t="shared" si="7"/>
      </c>
      <c r="W41" s="53">
        <f t="shared" si="7"/>
      </c>
      <c r="X41" s="53">
        <f t="shared" si="7"/>
      </c>
      <c r="Y41" s="53">
        <f t="shared" si="8"/>
      </c>
      <c r="Z41" s="53">
        <f t="shared" si="8"/>
      </c>
      <c r="AA41" s="53">
        <f t="shared" si="8"/>
      </c>
      <c r="AB41" s="53">
        <f t="shared" si="8"/>
      </c>
      <c r="AC41" s="53">
        <f t="shared" si="8"/>
      </c>
      <c r="AD41" s="53">
        <f t="shared" si="8"/>
      </c>
      <c r="AE41" s="53">
        <f t="shared" si="8"/>
      </c>
      <c r="AF41" s="53">
        <f t="shared" si="8"/>
      </c>
      <c r="AG41" s="53">
        <f t="shared" si="8"/>
      </c>
      <c r="AH41" s="53">
        <f t="shared" si="8"/>
      </c>
    </row>
    <row r="42" spans="1:34" ht="12.75">
      <c r="A42" s="45"/>
      <c r="C42" s="45">
        <v>110.417</v>
      </c>
      <c r="D42" s="45">
        <v>101.07</v>
      </c>
      <c r="E42" s="53">
        <f t="shared" si="6"/>
      </c>
      <c r="F42" s="53">
        <f t="shared" si="6"/>
      </c>
      <c r="G42" s="53">
        <f t="shared" si="6"/>
      </c>
      <c r="H42" s="53">
        <f t="shared" si="6"/>
      </c>
      <c r="I42" s="53">
        <f t="shared" si="6"/>
      </c>
      <c r="J42" s="53">
        <f t="shared" si="6"/>
      </c>
      <c r="K42" s="53">
        <f t="shared" si="6"/>
      </c>
      <c r="L42" s="53">
        <f t="shared" si="6"/>
      </c>
      <c r="M42" s="53">
        <f t="shared" si="6"/>
      </c>
      <c r="N42" s="53">
        <f t="shared" si="6"/>
      </c>
      <c r="O42" s="53">
        <f t="shared" si="7"/>
      </c>
      <c r="P42" s="53">
        <f t="shared" si="7"/>
      </c>
      <c r="Q42" s="53">
        <f t="shared" si="7"/>
      </c>
      <c r="R42" s="53">
        <f t="shared" si="7"/>
      </c>
      <c r="S42" s="53">
        <f t="shared" si="7"/>
      </c>
      <c r="T42" s="53">
        <f t="shared" si="7"/>
      </c>
      <c r="U42" s="53">
        <f t="shared" si="7"/>
      </c>
      <c r="V42" s="53">
        <f t="shared" si="7"/>
      </c>
      <c r="W42" s="53">
        <f t="shared" si="7"/>
      </c>
      <c r="X42" s="53">
        <f t="shared" si="7"/>
      </c>
      <c r="Y42" s="53">
        <f t="shared" si="8"/>
      </c>
      <c r="Z42" s="53">
        <f t="shared" si="8"/>
      </c>
      <c r="AA42" s="53">
        <f t="shared" si="8"/>
      </c>
      <c r="AB42" s="53">
        <f t="shared" si="8"/>
      </c>
      <c r="AC42" s="53">
        <f t="shared" si="8"/>
      </c>
      <c r="AD42" s="53">
        <f t="shared" si="8"/>
      </c>
      <c r="AE42" s="53">
        <f t="shared" si="8"/>
      </c>
      <c r="AF42" s="53">
        <f t="shared" si="8"/>
      </c>
      <c r="AG42" s="53">
        <f t="shared" si="8"/>
      </c>
      <c r="AH42" s="53">
        <f t="shared" si="8"/>
      </c>
    </row>
    <row r="43" spans="1:28" ht="12.75">
      <c r="A43" s="45"/>
      <c r="C43" s="45"/>
      <c r="D43" s="45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</row>
    <row r="44" spans="1:28" ht="12.75">
      <c r="A44" s="45"/>
      <c r="C44" s="45"/>
      <c r="D44" s="45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3:28" ht="12.75">
      <c r="C45" s="45"/>
      <c r="D45" s="45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</row>
    <row r="46" spans="3:28" ht="12.75">
      <c r="C46" s="63"/>
      <c r="D46" s="6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</row>
    <row r="47" spans="3:28" ht="12.75">
      <c r="C47" s="63"/>
      <c r="D47" s="6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</row>
    <row r="48" spans="3:28" ht="12.75">
      <c r="C48" s="63"/>
      <c r="D48" s="6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</row>
    <row r="49" spans="3:28" ht="12.75">
      <c r="C49" s="63"/>
      <c r="D49" s="6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</row>
    <row r="50" spans="3:28" ht="12.75">
      <c r="C50" s="63"/>
      <c r="D50" s="6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</row>
    <row r="51" spans="3:28" ht="12.75">
      <c r="C51" s="63"/>
      <c r="D51" s="6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</row>
    <row r="52" spans="3:28" ht="12.75">
      <c r="C52" s="63"/>
      <c r="D52" s="6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</row>
    <row r="53" spans="3:28" ht="12.75">
      <c r="C53" s="63"/>
      <c r="D53" s="6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</row>
    <row r="54" spans="12:28" ht="12.75"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</row>
    <row r="55" spans="12:28" ht="12.75"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</row>
    <row r="56" spans="12:28" ht="12.75"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</row>
    <row r="57" spans="12:28" ht="12.75"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</row>
    <row r="58" spans="12:28" ht="12.75"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</row>
    <row r="59" spans="12:28" ht="12.75"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</row>
    <row r="60" spans="12:28" ht="12.75"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Hammond</dc:creator>
  <cp:keywords/>
  <dc:description/>
  <cp:lastModifiedBy>SawyerA</cp:lastModifiedBy>
  <dcterms:created xsi:type="dcterms:W3CDTF">2008-12-15T12:34:00Z</dcterms:created>
  <dcterms:modified xsi:type="dcterms:W3CDTF">2009-08-25T22:53:10Z</dcterms:modified>
  <cp:category/>
  <cp:version/>
  <cp:contentType/>
  <cp:contentStatus/>
</cp:coreProperties>
</file>